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E:\pracovní zdeněk\A_akce 2021\KHS_Blansko_Smutková\KHS_projekt Prokeš DPPS_DVZ\UT_DPPS\"/>
    </mc:Choice>
  </mc:AlternateContent>
  <xr:revisionPtr revIDLastSave="0" documentId="13_ncr:1_{1811A2E5-DD5F-4257-9BA8-25E9F35EE9BC}" xr6:coauthVersionLast="47" xr6:coauthVersionMax="47" xr10:uidLastSave="{00000000-0000-0000-0000-000000000000}"/>
  <bookViews>
    <workbookView xWindow="4680" yWindow="1020" windowWidth="19875" windowHeight="14250" tabRatio="853" xr2:uid="{00000000-000D-0000-FFFF-FFFF00000000}"/>
  </bookViews>
  <sheets>
    <sheet name="Rekapitulace stavby" sheetId="1" r:id="rId1"/>
    <sheet name="D 1 - Plynová odběrná zař..." sheetId="2" r:id="rId2"/>
    <sheet name="D 2.1 - Zdroj tepla - tec..." sheetId="3" r:id="rId3"/>
    <sheet name="D 2.2 - Zdroj tepla - sta..." sheetId="4" r:id="rId4"/>
    <sheet name="D 4 - Budova - optimaliza..." sheetId="6" r:id="rId5"/>
    <sheet name="D 3 - MaR, elektroinstalace" sheetId="5" r:id="rId6"/>
    <sheet name="Rekapitulace" sheetId="10" r:id="rId7"/>
    <sheet name="Rozpočet" sheetId="11" r:id="rId8"/>
    <sheet name="Parametry" sheetId="12" r:id="rId9"/>
  </sheets>
  <definedNames>
    <definedName name="_xlnm._FilterDatabase" localSheetId="1" hidden="1">'D 1 - Plynová odběrná zař...'!$C$122:$K$156</definedName>
    <definedName name="_xlnm._FilterDatabase" localSheetId="2" hidden="1">'D 2.1 - Zdroj tepla - tec...'!$C$131:$K$336</definedName>
    <definedName name="_xlnm._FilterDatabase" localSheetId="3" hidden="1">'D 2.2 - Zdroj tepla - sta...'!$C$132:$K$196</definedName>
    <definedName name="_xlnm._FilterDatabase" localSheetId="5" hidden="1">'D 3 - MaR, elektroinstalace'!$C$121:$K$125</definedName>
    <definedName name="_xlnm._FilterDatabase" localSheetId="4" hidden="1">'D 4 - Budova - optimaliza...'!$C$133:$K$283</definedName>
    <definedName name="_xlnm.Print_Titles" localSheetId="1">'D 1 - Plynová odběrná zař...'!$122:$122</definedName>
    <definedName name="_xlnm.Print_Titles" localSheetId="2">'D 2.1 - Zdroj tepla - tec...'!$131:$131</definedName>
    <definedName name="_xlnm.Print_Titles" localSheetId="3">'D 2.2 - Zdroj tepla - sta...'!$132:$132</definedName>
    <definedName name="_xlnm.Print_Titles" localSheetId="5">'D 3 - MaR, elektroinstalace'!$121:$121</definedName>
    <definedName name="_xlnm.Print_Titles" localSheetId="4">'D 4 - Budova - optimaliza...'!$133:$133</definedName>
    <definedName name="_xlnm.Print_Titles" localSheetId="0">'Rekapitulace stavby'!$92:$92</definedName>
    <definedName name="_xlnm.Print_Area" localSheetId="1">'D 1 - Plynová odběrná zař...'!$C$4:$J$76,'D 1 - Plynová odběrná zař...'!$C$82:$J$102,'D 1 - Plynová odběrná zař...'!$C$108:$J$156</definedName>
    <definedName name="_xlnm.Print_Area" localSheetId="2">'D 2.1 - Zdroj tepla - tec...'!$C$4:$J$76,'D 2.1 - Zdroj tepla - tec...'!$C$82:$J$111,'D 2.1 - Zdroj tepla - tec...'!$C$117:$J$336</definedName>
    <definedName name="_xlnm.Print_Area" localSheetId="3">'D 2.2 - Zdroj tepla - sta...'!$C$4:$J$76,'D 2.2 - Zdroj tepla - sta...'!$C$82:$J$112,'D 2.2 - Zdroj tepla - sta...'!$C$118:$J$196</definedName>
    <definedName name="_xlnm.Print_Area" localSheetId="5">'D 3 - MaR, elektroinstalace'!$C$4:$J$76,'D 3 - MaR, elektroinstalace'!$C$82:$J$101,'D 3 - MaR, elektroinstalace'!$C$107:$J$125</definedName>
    <definedName name="_xlnm.Print_Area" localSheetId="4">'D 4 - Budova - optimaliza...'!$C$4:$J$76,'D 4 - Budova - optimaliza...'!$C$82:$J$113,'D 4 - Budova - optimaliza...'!$C$119:$J$283</definedName>
    <definedName name="_xlnm.Print_Area" localSheetId="0">'Rekapitulace stavby'!$D$4:$AO$76,'Rekapitulace stavby'!$C$82:$AQ$101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3" l="1"/>
  <c r="F94" i="3" s="1"/>
  <c r="F129" i="3" s="1"/>
  <c r="F19" i="4" s="1"/>
  <c r="F120" i="2"/>
  <c r="F94" i="2"/>
  <c r="J39" i="6"/>
  <c r="J38" i="6"/>
  <c r="AY100" i="1" s="1"/>
  <c r="J37" i="6"/>
  <c r="AX100" i="1"/>
  <c r="BI283" i="6"/>
  <c r="BH283" i="6"/>
  <c r="BG283" i="6"/>
  <c r="BF283" i="6"/>
  <c r="T283" i="6"/>
  <c r="R283" i="6"/>
  <c r="P283" i="6"/>
  <c r="BI282" i="6"/>
  <c r="BH282" i="6"/>
  <c r="BG282" i="6"/>
  <c r="BF282" i="6"/>
  <c r="T282" i="6"/>
  <c r="R282" i="6"/>
  <c r="P282" i="6"/>
  <c r="BI281" i="6"/>
  <c r="BH281" i="6"/>
  <c r="BG281" i="6"/>
  <c r="BF281" i="6"/>
  <c r="T281" i="6"/>
  <c r="R281" i="6"/>
  <c r="P281" i="6"/>
  <c r="BI280" i="6"/>
  <c r="BH280" i="6"/>
  <c r="BG280" i="6"/>
  <c r="BF280" i="6"/>
  <c r="T280" i="6"/>
  <c r="R280" i="6"/>
  <c r="P280" i="6"/>
  <c r="BI279" i="6"/>
  <c r="BH279" i="6"/>
  <c r="BG279" i="6"/>
  <c r="BF279" i="6"/>
  <c r="T279" i="6"/>
  <c r="R279" i="6"/>
  <c r="P279" i="6"/>
  <c r="BI278" i="6"/>
  <c r="BH278" i="6"/>
  <c r="BG278" i="6"/>
  <c r="BF278" i="6"/>
  <c r="T278" i="6"/>
  <c r="R278" i="6"/>
  <c r="P278" i="6"/>
  <c r="BI277" i="6"/>
  <c r="BH277" i="6"/>
  <c r="BG277" i="6"/>
  <c r="BF277" i="6"/>
  <c r="T277" i="6"/>
  <c r="R277" i="6"/>
  <c r="P277" i="6"/>
  <c r="BI275" i="6"/>
  <c r="BH275" i="6"/>
  <c r="BG275" i="6"/>
  <c r="BF275" i="6"/>
  <c r="T275" i="6"/>
  <c r="T274" i="6" s="1"/>
  <c r="R275" i="6"/>
  <c r="R274" i="6" s="1"/>
  <c r="P275" i="6"/>
  <c r="P274" i="6"/>
  <c r="BI273" i="6"/>
  <c r="BH273" i="6"/>
  <c r="BG273" i="6"/>
  <c r="BF273" i="6"/>
  <c r="T273" i="6"/>
  <c r="R273" i="6"/>
  <c r="P273" i="6"/>
  <c r="BI272" i="6"/>
  <c r="BH272" i="6"/>
  <c r="BG272" i="6"/>
  <c r="BF272" i="6"/>
  <c r="T272" i="6"/>
  <c r="R272" i="6"/>
  <c r="P272" i="6"/>
  <c r="BI271" i="6"/>
  <c r="BH271" i="6"/>
  <c r="BG271" i="6"/>
  <c r="BF271" i="6"/>
  <c r="T271" i="6"/>
  <c r="R271" i="6"/>
  <c r="P271" i="6"/>
  <c r="BI270" i="6"/>
  <c r="BH270" i="6"/>
  <c r="BG270" i="6"/>
  <c r="BF270" i="6"/>
  <c r="T270" i="6"/>
  <c r="R270" i="6"/>
  <c r="P270" i="6"/>
  <c r="BI269" i="6"/>
  <c r="BH269" i="6"/>
  <c r="BG269" i="6"/>
  <c r="BF269" i="6"/>
  <c r="T269" i="6"/>
  <c r="R269" i="6"/>
  <c r="P269" i="6"/>
  <c r="BI268" i="6"/>
  <c r="BH268" i="6"/>
  <c r="BG268" i="6"/>
  <c r="BF268" i="6"/>
  <c r="T268" i="6"/>
  <c r="R268" i="6"/>
  <c r="P268" i="6"/>
  <c r="BI267" i="6"/>
  <c r="BH267" i="6"/>
  <c r="BG267" i="6"/>
  <c r="BF267" i="6"/>
  <c r="T267" i="6"/>
  <c r="R267" i="6"/>
  <c r="P267" i="6"/>
  <c r="BI266" i="6"/>
  <c r="BH266" i="6"/>
  <c r="BG266" i="6"/>
  <c r="BF266" i="6"/>
  <c r="T266" i="6"/>
  <c r="R266" i="6"/>
  <c r="P266" i="6"/>
  <c r="BI265" i="6"/>
  <c r="BH265" i="6"/>
  <c r="BG265" i="6"/>
  <c r="BF265" i="6"/>
  <c r="T265" i="6"/>
  <c r="R265" i="6"/>
  <c r="P265" i="6"/>
  <c r="BI264" i="6"/>
  <c r="BH264" i="6"/>
  <c r="BG264" i="6"/>
  <c r="BF264" i="6"/>
  <c r="T264" i="6"/>
  <c r="R264" i="6"/>
  <c r="P264" i="6"/>
  <c r="BI263" i="6"/>
  <c r="BH263" i="6"/>
  <c r="BG263" i="6"/>
  <c r="BF263" i="6"/>
  <c r="T263" i="6"/>
  <c r="R263" i="6"/>
  <c r="P263" i="6"/>
  <c r="BI262" i="6"/>
  <c r="BH262" i="6"/>
  <c r="BG262" i="6"/>
  <c r="BF262" i="6"/>
  <c r="T262" i="6"/>
  <c r="R262" i="6"/>
  <c r="P262" i="6"/>
  <c r="BI261" i="6"/>
  <c r="BH261" i="6"/>
  <c r="BG261" i="6"/>
  <c r="BF261" i="6"/>
  <c r="T261" i="6"/>
  <c r="R261" i="6"/>
  <c r="P261" i="6"/>
  <c r="BI260" i="6"/>
  <c r="BH260" i="6"/>
  <c r="BG260" i="6"/>
  <c r="BF260" i="6"/>
  <c r="T260" i="6"/>
  <c r="R260" i="6"/>
  <c r="P260" i="6"/>
  <c r="BI259" i="6"/>
  <c r="BH259" i="6"/>
  <c r="BG259" i="6"/>
  <c r="BF259" i="6"/>
  <c r="T259" i="6"/>
  <c r="R259" i="6"/>
  <c r="P259" i="6"/>
  <c r="BI258" i="6"/>
  <c r="BH258" i="6"/>
  <c r="BG258" i="6"/>
  <c r="BF258" i="6"/>
  <c r="T258" i="6"/>
  <c r="R258" i="6"/>
  <c r="P258" i="6"/>
  <c r="BI256" i="6"/>
  <c r="BH256" i="6"/>
  <c r="BG256" i="6"/>
  <c r="BF256" i="6"/>
  <c r="T256" i="6"/>
  <c r="R256" i="6"/>
  <c r="P256" i="6"/>
  <c r="BI255" i="6"/>
  <c r="BH255" i="6"/>
  <c r="BG255" i="6"/>
  <c r="BF255" i="6"/>
  <c r="T255" i="6"/>
  <c r="R255" i="6"/>
  <c r="P255" i="6"/>
  <c r="BI254" i="6"/>
  <c r="BH254" i="6"/>
  <c r="BG254" i="6"/>
  <c r="BF254" i="6"/>
  <c r="T254" i="6"/>
  <c r="R254" i="6"/>
  <c r="P254" i="6"/>
  <c r="BI253" i="6"/>
  <c r="BH253" i="6"/>
  <c r="BG253" i="6"/>
  <c r="BF253" i="6"/>
  <c r="T253" i="6"/>
  <c r="R253" i="6"/>
  <c r="P253" i="6"/>
  <c r="BI252" i="6"/>
  <c r="BH252" i="6"/>
  <c r="BG252" i="6"/>
  <c r="BF252" i="6"/>
  <c r="T252" i="6"/>
  <c r="R252" i="6"/>
  <c r="P252" i="6"/>
  <c r="BI251" i="6"/>
  <c r="BH251" i="6"/>
  <c r="BG251" i="6"/>
  <c r="BF251" i="6"/>
  <c r="T251" i="6"/>
  <c r="R251" i="6"/>
  <c r="P251" i="6"/>
  <c r="BI250" i="6"/>
  <c r="BH250" i="6"/>
  <c r="BG250" i="6"/>
  <c r="BF250" i="6"/>
  <c r="T250" i="6"/>
  <c r="R250" i="6"/>
  <c r="P250" i="6"/>
  <c r="BI249" i="6"/>
  <c r="BH249" i="6"/>
  <c r="BG249" i="6"/>
  <c r="BF249" i="6"/>
  <c r="T249" i="6"/>
  <c r="R249" i="6"/>
  <c r="P249" i="6"/>
  <c r="BI248" i="6"/>
  <c r="BH248" i="6"/>
  <c r="BG248" i="6"/>
  <c r="BF248" i="6"/>
  <c r="T248" i="6"/>
  <c r="R248" i="6"/>
  <c r="P248" i="6"/>
  <c r="BI246" i="6"/>
  <c r="BH246" i="6"/>
  <c r="BG246" i="6"/>
  <c r="BF246" i="6"/>
  <c r="T246" i="6"/>
  <c r="R246" i="6"/>
  <c r="P246" i="6"/>
  <c r="BI245" i="6"/>
  <c r="BH245" i="6"/>
  <c r="BG245" i="6"/>
  <c r="BF245" i="6"/>
  <c r="T245" i="6"/>
  <c r="R245" i="6"/>
  <c r="P245" i="6"/>
  <c r="BI244" i="6"/>
  <c r="BH244" i="6"/>
  <c r="BG244" i="6"/>
  <c r="BF244" i="6"/>
  <c r="T244" i="6"/>
  <c r="R244" i="6"/>
  <c r="P244" i="6"/>
  <c r="BI243" i="6"/>
  <c r="BH243" i="6"/>
  <c r="BG243" i="6"/>
  <c r="BF243" i="6"/>
  <c r="T243" i="6"/>
  <c r="R243" i="6"/>
  <c r="P243" i="6"/>
  <c r="BI242" i="6"/>
  <c r="BH242" i="6"/>
  <c r="BG242" i="6"/>
  <c r="BF242" i="6"/>
  <c r="T242" i="6"/>
  <c r="R242" i="6"/>
  <c r="P242" i="6"/>
  <c r="BI240" i="6"/>
  <c r="BH240" i="6"/>
  <c r="BG240" i="6"/>
  <c r="BF240" i="6"/>
  <c r="T240" i="6"/>
  <c r="R240" i="6"/>
  <c r="P240" i="6"/>
  <c r="BI239" i="6"/>
  <c r="BH239" i="6"/>
  <c r="BG239" i="6"/>
  <c r="BF239" i="6"/>
  <c r="T239" i="6"/>
  <c r="R239" i="6"/>
  <c r="P239" i="6"/>
  <c r="BI238" i="6"/>
  <c r="BH238" i="6"/>
  <c r="BG238" i="6"/>
  <c r="BF238" i="6"/>
  <c r="T238" i="6"/>
  <c r="R238" i="6"/>
  <c r="P238" i="6"/>
  <c r="BI237" i="6"/>
  <c r="BH237" i="6"/>
  <c r="BG237" i="6"/>
  <c r="BF237" i="6"/>
  <c r="T237" i="6"/>
  <c r="R237" i="6"/>
  <c r="P237" i="6"/>
  <c r="BI236" i="6"/>
  <c r="BH236" i="6"/>
  <c r="BG236" i="6"/>
  <c r="BF236" i="6"/>
  <c r="T236" i="6"/>
  <c r="R236" i="6"/>
  <c r="P236" i="6"/>
  <c r="BI235" i="6"/>
  <c r="BH235" i="6"/>
  <c r="BG235" i="6"/>
  <c r="BF235" i="6"/>
  <c r="T235" i="6"/>
  <c r="R235" i="6"/>
  <c r="P235" i="6"/>
  <c r="BI234" i="6"/>
  <c r="BH234" i="6"/>
  <c r="BG234" i="6"/>
  <c r="BF234" i="6"/>
  <c r="T234" i="6"/>
  <c r="R234" i="6"/>
  <c r="P234" i="6"/>
  <c r="BI233" i="6"/>
  <c r="BH233" i="6"/>
  <c r="BG233" i="6"/>
  <c r="BF233" i="6"/>
  <c r="T233" i="6"/>
  <c r="R233" i="6"/>
  <c r="P233" i="6"/>
  <c r="BI232" i="6"/>
  <c r="BH232" i="6"/>
  <c r="BG232" i="6"/>
  <c r="BF232" i="6"/>
  <c r="T232" i="6"/>
  <c r="R232" i="6"/>
  <c r="P232" i="6"/>
  <c r="BI231" i="6"/>
  <c r="BH231" i="6"/>
  <c r="BG231" i="6"/>
  <c r="BF231" i="6"/>
  <c r="T231" i="6"/>
  <c r="R231" i="6"/>
  <c r="P231" i="6"/>
  <c r="BI230" i="6"/>
  <c r="BH230" i="6"/>
  <c r="BG230" i="6"/>
  <c r="BF230" i="6"/>
  <c r="T230" i="6"/>
  <c r="R230" i="6"/>
  <c r="P230" i="6"/>
  <c r="BI228" i="6"/>
  <c r="BH228" i="6"/>
  <c r="BG228" i="6"/>
  <c r="BF228" i="6"/>
  <c r="T228" i="6"/>
  <c r="R228" i="6"/>
  <c r="P228" i="6"/>
  <c r="BI226" i="6"/>
  <c r="BH226" i="6"/>
  <c r="BG226" i="6"/>
  <c r="BF226" i="6"/>
  <c r="T226" i="6"/>
  <c r="R226" i="6"/>
  <c r="P226" i="6"/>
  <c r="BI225" i="6"/>
  <c r="BH225" i="6"/>
  <c r="BG225" i="6"/>
  <c r="BF225" i="6"/>
  <c r="T225" i="6"/>
  <c r="R225" i="6"/>
  <c r="P225" i="6"/>
  <c r="BI224" i="6"/>
  <c r="BH224" i="6"/>
  <c r="BG224" i="6"/>
  <c r="BF224" i="6"/>
  <c r="T224" i="6"/>
  <c r="R224" i="6"/>
  <c r="P224" i="6"/>
  <c r="BI223" i="6"/>
  <c r="BH223" i="6"/>
  <c r="BG223" i="6"/>
  <c r="BF223" i="6"/>
  <c r="T223" i="6"/>
  <c r="R223" i="6"/>
  <c r="P223" i="6"/>
  <c r="BI222" i="6"/>
  <c r="BH222" i="6"/>
  <c r="BG222" i="6"/>
  <c r="BF222" i="6"/>
  <c r="T222" i="6"/>
  <c r="R222" i="6"/>
  <c r="P222" i="6"/>
  <c r="BI221" i="6"/>
  <c r="BH221" i="6"/>
  <c r="BG221" i="6"/>
  <c r="BF221" i="6"/>
  <c r="T221" i="6"/>
  <c r="R221" i="6"/>
  <c r="P221" i="6"/>
  <c r="BI220" i="6"/>
  <c r="BH220" i="6"/>
  <c r="BG220" i="6"/>
  <c r="BF220" i="6"/>
  <c r="T220" i="6"/>
  <c r="R220" i="6"/>
  <c r="P220" i="6"/>
  <c r="BI219" i="6"/>
  <c r="BH219" i="6"/>
  <c r="BG219" i="6"/>
  <c r="BF219" i="6"/>
  <c r="T219" i="6"/>
  <c r="R219" i="6"/>
  <c r="P219" i="6"/>
  <c r="BI218" i="6"/>
  <c r="BH218" i="6"/>
  <c r="BG218" i="6"/>
  <c r="BF218" i="6"/>
  <c r="T218" i="6"/>
  <c r="R218" i="6"/>
  <c r="P218" i="6"/>
  <c r="BI217" i="6"/>
  <c r="BH217" i="6"/>
  <c r="BG217" i="6"/>
  <c r="BF217" i="6"/>
  <c r="T217" i="6"/>
  <c r="R217" i="6"/>
  <c r="P217" i="6"/>
  <c r="BI216" i="6"/>
  <c r="BH216" i="6"/>
  <c r="BG216" i="6"/>
  <c r="BF216" i="6"/>
  <c r="T216" i="6"/>
  <c r="R216" i="6"/>
  <c r="P216" i="6"/>
  <c r="BI215" i="6"/>
  <c r="BH215" i="6"/>
  <c r="BG215" i="6"/>
  <c r="BF215" i="6"/>
  <c r="T215" i="6"/>
  <c r="R215" i="6"/>
  <c r="P215" i="6"/>
  <c r="BI214" i="6"/>
  <c r="BH214" i="6"/>
  <c r="BG214" i="6"/>
  <c r="BF214" i="6"/>
  <c r="T214" i="6"/>
  <c r="R214" i="6"/>
  <c r="P214" i="6"/>
  <c r="BI213" i="6"/>
  <c r="BH213" i="6"/>
  <c r="BG213" i="6"/>
  <c r="BF213" i="6"/>
  <c r="T213" i="6"/>
  <c r="R213" i="6"/>
  <c r="P213" i="6"/>
  <c r="BI212" i="6"/>
  <c r="BH212" i="6"/>
  <c r="BG212" i="6"/>
  <c r="BF212" i="6"/>
  <c r="T212" i="6"/>
  <c r="R212" i="6"/>
  <c r="P212" i="6"/>
  <c r="BI211" i="6"/>
  <c r="BH211" i="6"/>
  <c r="BG211" i="6"/>
  <c r="BF211" i="6"/>
  <c r="T211" i="6"/>
  <c r="R211" i="6"/>
  <c r="P211" i="6"/>
  <c r="BI210" i="6"/>
  <c r="BH210" i="6"/>
  <c r="BG210" i="6"/>
  <c r="BF210" i="6"/>
  <c r="T210" i="6"/>
  <c r="R210" i="6"/>
  <c r="P210" i="6"/>
  <c r="BI208" i="6"/>
  <c r="BH208" i="6"/>
  <c r="BG208" i="6"/>
  <c r="BF208" i="6"/>
  <c r="T208" i="6"/>
  <c r="R208" i="6"/>
  <c r="P208" i="6"/>
  <c r="BI207" i="6"/>
  <c r="BH207" i="6"/>
  <c r="BG207" i="6"/>
  <c r="BF207" i="6"/>
  <c r="T207" i="6"/>
  <c r="R207" i="6"/>
  <c r="P207" i="6"/>
  <c r="BI206" i="6"/>
  <c r="BH206" i="6"/>
  <c r="BG206" i="6"/>
  <c r="BF206" i="6"/>
  <c r="T206" i="6"/>
  <c r="R206" i="6"/>
  <c r="P206" i="6"/>
  <c r="BI205" i="6"/>
  <c r="BH205" i="6"/>
  <c r="BG205" i="6"/>
  <c r="BF205" i="6"/>
  <c r="T205" i="6"/>
  <c r="R205" i="6"/>
  <c r="P205" i="6"/>
  <c r="BI204" i="6"/>
  <c r="BH204" i="6"/>
  <c r="BG204" i="6"/>
  <c r="BF204" i="6"/>
  <c r="T204" i="6"/>
  <c r="R204" i="6"/>
  <c r="P204" i="6"/>
  <c r="BI203" i="6"/>
  <c r="BH203" i="6"/>
  <c r="BG203" i="6"/>
  <c r="BF203" i="6"/>
  <c r="T203" i="6"/>
  <c r="R203" i="6"/>
  <c r="P203" i="6"/>
  <c r="BI202" i="6"/>
  <c r="BH202" i="6"/>
  <c r="BG202" i="6"/>
  <c r="BF202" i="6"/>
  <c r="T202" i="6"/>
  <c r="R202" i="6"/>
  <c r="P202" i="6"/>
  <c r="BI201" i="6"/>
  <c r="BH201" i="6"/>
  <c r="BG201" i="6"/>
  <c r="BF201" i="6"/>
  <c r="T201" i="6"/>
  <c r="R201" i="6"/>
  <c r="P201" i="6"/>
  <c r="BI200" i="6"/>
  <c r="BH200" i="6"/>
  <c r="BG200" i="6"/>
  <c r="BF200" i="6"/>
  <c r="T200" i="6"/>
  <c r="R200" i="6"/>
  <c r="P200" i="6"/>
  <c r="BI199" i="6"/>
  <c r="BH199" i="6"/>
  <c r="BG199" i="6"/>
  <c r="BF199" i="6"/>
  <c r="T199" i="6"/>
  <c r="R199" i="6"/>
  <c r="P199" i="6"/>
  <c r="BI198" i="6"/>
  <c r="BH198" i="6"/>
  <c r="BG198" i="6"/>
  <c r="BF198" i="6"/>
  <c r="T198" i="6"/>
  <c r="R198" i="6"/>
  <c r="P198" i="6"/>
  <c r="BI197" i="6"/>
  <c r="BH197" i="6"/>
  <c r="BG197" i="6"/>
  <c r="BF197" i="6"/>
  <c r="T197" i="6"/>
  <c r="R197" i="6"/>
  <c r="P197" i="6"/>
  <c r="BI196" i="6"/>
  <c r="BH196" i="6"/>
  <c r="BG196" i="6"/>
  <c r="BF196" i="6"/>
  <c r="T196" i="6"/>
  <c r="R196" i="6"/>
  <c r="P196" i="6"/>
  <c r="BI195" i="6"/>
  <c r="BH195" i="6"/>
  <c r="BG195" i="6"/>
  <c r="BF195" i="6"/>
  <c r="T195" i="6"/>
  <c r="R195" i="6"/>
  <c r="P195" i="6"/>
  <c r="BI194" i="6"/>
  <c r="BH194" i="6"/>
  <c r="BG194" i="6"/>
  <c r="BF194" i="6"/>
  <c r="T194" i="6"/>
  <c r="R194" i="6"/>
  <c r="P194" i="6"/>
  <c r="BI193" i="6"/>
  <c r="BH193" i="6"/>
  <c r="BG193" i="6"/>
  <c r="BF193" i="6"/>
  <c r="T193" i="6"/>
  <c r="R193" i="6"/>
  <c r="P193" i="6"/>
  <c r="BI192" i="6"/>
  <c r="BH192" i="6"/>
  <c r="BG192" i="6"/>
  <c r="BF192" i="6"/>
  <c r="T192" i="6"/>
  <c r="R192" i="6"/>
  <c r="P192" i="6"/>
  <c r="BI191" i="6"/>
  <c r="BH191" i="6"/>
  <c r="BG191" i="6"/>
  <c r="BF191" i="6"/>
  <c r="T191" i="6"/>
  <c r="R191" i="6"/>
  <c r="P191" i="6"/>
  <c r="BI190" i="6"/>
  <c r="BH190" i="6"/>
  <c r="BG190" i="6"/>
  <c r="BF190" i="6"/>
  <c r="T190" i="6"/>
  <c r="R190" i="6"/>
  <c r="P190" i="6"/>
  <c r="BI189" i="6"/>
  <c r="BH189" i="6"/>
  <c r="BG189" i="6"/>
  <c r="BF189" i="6"/>
  <c r="T189" i="6"/>
  <c r="R189" i="6"/>
  <c r="P189" i="6"/>
  <c r="BI188" i="6"/>
  <c r="BH188" i="6"/>
  <c r="BG188" i="6"/>
  <c r="BF188" i="6"/>
  <c r="T188" i="6"/>
  <c r="R188" i="6"/>
  <c r="P188" i="6"/>
  <c r="BI187" i="6"/>
  <c r="BH187" i="6"/>
  <c r="BG187" i="6"/>
  <c r="BF187" i="6"/>
  <c r="T187" i="6"/>
  <c r="R187" i="6"/>
  <c r="P187" i="6"/>
  <c r="BI186" i="6"/>
  <c r="BH186" i="6"/>
  <c r="BG186" i="6"/>
  <c r="BF186" i="6"/>
  <c r="T186" i="6"/>
  <c r="R186" i="6"/>
  <c r="P186" i="6"/>
  <c r="BI185" i="6"/>
  <c r="BH185" i="6"/>
  <c r="BG185" i="6"/>
  <c r="BF185" i="6"/>
  <c r="T185" i="6"/>
  <c r="R185" i="6"/>
  <c r="P185" i="6"/>
  <c r="BI184" i="6"/>
  <c r="BH184" i="6"/>
  <c r="BG184" i="6"/>
  <c r="BF184" i="6"/>
  <c r="T184" i="6"/>
  <c r="R184" i="6"/>
  <c r="P184" i="6"/>
  <c r="BI183" i="6"/>
  <c r="BH183" i="6"/>
  <c r="BG183" i="6"/>
  <c r="BF183" i="6"/>
  <c r="T183" i="6"/>
  <c r="R183" i="6"/>
  <c r="P183" i="6"/>
  <c r="BI182" i="6"/>
  <c r="BH182" i="6"/>
  <c r="BG182" i="6"/>
  <c r="BF182" i="6"/>
  <c r="T182" i="6"/>
  <c r="R182" i="6"/>
  <c r="P182" i="6"/>
  <c r="BI181" i="6"/>
  <c r="BH181" i="6"/>
  <c r="BG181" i="6"/>
  <c r="BF181" i="6"/>
  <c r="T181" i="6"/>
  <c r="R181" i="6"/>
  <c r="P181" i="6"/>
  <c r="BI180" i="6"/>
  <c r="BH180" i="6"/>
  <c r="BG180" i="6"/>
  <c r="BF180" i="6"/>
  <c r="T180" i="6"/>
  <c r="R180" i="6"/>
  <c r="P180" i="6"/>
  <c r="BI179" i="6"/>
  <c r="BH179" i="6"/>
  <c r="BG179" i="6"/>
  <c r="BF179" i="6"/>
  <c r="T179" i="6"/>
  <c r="R179" i="6"/>
  <c r="P179" i="6"/>
  <c r="BI178" i="6"/>
  <c r="BH178" i="6"/>
  <c r="BG178" i="6"/>
  <c r="BF178" i="6"/>
  <c r="T178" i="6"/>
  <c r="R178" i="6"/>
  <c r="P178" i="6"/>
  <c r="BI177" i="6"/>
  <c r="BH177" i="6"/>
  <c r="BG177" i="6"/>
  <c r="BF177" i="6"/>
  <c r="T177" i="6"/>
  <c r="R177" i="6"/>
  <c r="P177" i="6"/>
  <c r="BI176" i="6"/>
  <c r="BH176" i="6"/>
  <c r="BG176" i="6"/>
  <c r="BF176" i="6"/>
  <c r="T176" i="6"/>
  <c r="R176" i="6"/>
  <c r="P176" i="6"/>
  <c r="BI175" i="6"/>
  <c r="BH175" i="6"/>
  <c r="BG175" i="6"/>
  <c r="BF175" i="6"/>
  <c r="T175" i="6"/>
  <c r="R175" i="6"/>
  <c r="P175" i="6"/>
  <c r="BI174" i="6"/>
  <c r="BH174" i="6"/>
  <c r="BG174" i="6"/>
  <c r="BF174" i="6"/>
  <c r="T174" i="6"/>
  <c r="R174" i="6"/>
  <c r="P174" i="6"/>
  <c r="BI173" i="6"/>
  <c r="BH173" i="6"/>
  <c r="BG173" i="6"/>
  <c r="BF173" i="6"/>
  <c r="T173" i="6"/>
  <c r="R173" i="6"/>
  <c r="P173" i="6"/>
  <c r="BI172" i="6"/>
  <c r="BH172" i="6"/>
  <c r="BG172" i="6"/>
  <c r="BF172" i="6"/>
  <c r="T172" i="6"/>
  <c r="R172" i="6"/>
  <c r="P172" i="6"/>
  <c r="BI171" i="6"/>
  <c r="BH171" i="6"/>
  <c r="BG171" i="6"/>
  <c r="BF171" i="6"/>
  <c r="T171" i="6"/>
  <c r="R171" i="6"/>
  <c r="P171" i="6"/>
  <c r="BI170" i="6"/>
  <c r="BH170" i="6"/>
  <c r="BG170" i="6"/>
  <c r="BF170" i="6"/>
  <c r="T170" i="6"/>
  <c r="R170" i="6"/>
  <c r="P170" i="6"/>
  <c r="BI169" i="6"/>
  <c r="BH169" i="6"/>
  <c r="BG169" i="6"/>
  <c r="BF169" i="6"/>
  <c r="T169" i="6"/>
  <c r="R169" i="6"/>
  <c r="P169" i="6"/>
  <c r="BI167" i="6"/>
  <c r="BH167" i="6"/>
  <c r="BG167" i="6"/>
  <c r="BF167" i="6"/>
  <c r="T167" i="6"/>
  <c r="R167" i="6"/>
  <c r="P167" i="6"/>
  <c r="BI166" i="6"/>
  <c r="BH166" i="6"/>
  <c r="BG166" i="6"/>
  <c r="BF166" i="6"/>
  <c r="T166" i="6"/>
  <c r="R166" i="6"/>
  <c r="P166" i="6"/>
  <c r="BI165" i="6"/>
  <c r="BH165" i="6"/>
  <c r="BG165" i="6"/>
  <c r="BF165" i="6"/>
  <c r="T165" i="6"/>
  <c r="R165" i="6"/>
  <c r="P165" i="6"/>
  <c r="BI164" i="6"/>
  <c r="BH164" i="6"/>
  <c r="BG164" i="6"/>
  <c r="BF164" i="6"/>
  <c r="T164" i="6"/>
  <c r="R164" i="6"/>
  <c r="P164" i="6"/>
  <c r="BI163" i="6"/>
  <c r="BH163" i="6"/>
  <c r="BG163" i="6"/>
  <c r="BF163" i="6"/>
  <c r="T163" i="6"/>
  <c r="R163" i="6"/>
  <c r="P163" i="6"/>
  <c r="BI162" i="6"/>
  <c r="BH162" i="6"/>
  <c r="BG162" i="6"/>
  <c r="BF162" i="6"/>
  <c r="T162" i="6"/>
  <c r="R162" i="6"/>
  <c r="P162" i="6"/>
  <c r="BI161" i="6"/>
  <c r="BH161" i="6"/>
  <c r="BG161" i="6"/>
  <c r="BF161" i="6"/>
  <c r="T161" i="6"/>
  <c r="R161" i="6"/>
  <c r="P161" i="6"/>
  <c r="BI160" i="6"/>
  <c r="BH160" i="6"/>
  <c r="BG160" i="6"/>
  <c r="BF160" i="6"/>
  <c r="T160" i="6"/>
  <c r="R160" i="6"/>
  <c r="P160" i="6"/>
  <c r="BI159" i="6"/>
  <c r="BH159" i="6"/>
  <c r="BG159" i="6"/>
  <c r="BF159" i="6"/>
  <c r="T159" i="6"/>
  <c r="R159" i="6"/>
  <c r="P159" i="6"/>
  <c r="BI158" i="6"/>
  <c r="BH158" i="6"/>
  <c r="BG158" i="6"/>
  <c r="BF158" i="6"/>
  <c r="T158" i="6"/>
  <c r="R158" i="6"/>
  <c r="P158" i="6"/>
  <c r="BI157" i="6"/>
  <c r="BH157" i="6"/>
  <c r="BG157" i="6"/>
  <c r="BF157" i="6"/>
  <c r="T157" i="6"/>
  <c r="R157" i="6"/>
  <c r="P157" i="6"/>
  <c r="BI154" i="6"/>
  <c r="BH154" i="6"/>
  <c r="BG154" i="6"/>
  <c r="BF154" i="6"/>
  <c r="T154" i="6"/>
  <c r="R154" i="6"/>
  <c r="P154" i="6"/>
  <c r="BI153" i="6"/>
  <c r="BH153" i="6"/>
  <c r="BG153" i="6"/>
  <c r="BF153" i="6"/>
  <c r="T153" i="6"/>
  <c r="R153" i="6"/>
  <c r="P153" i="6"/>
  <c r="BI151" i="6"/>
  <c r="BH151" i="6"/>
  <c r="BG151" i="6"/>
  <c r="BF151" i="6"/>
  <c r="T151" i="6"/>
  <c r="R151" i="6"/>
  <c r="P151" i="6"/>
  <c r="BI150" i="6"/>
  <c r="BH150" i="6"/>
  <c r="BG150" i="6"/>
  <c r="BF150" i="6"/>
  <c r="T150" i="6"/>
  <c r="R150" i="6"/>
  <c r="P150" i="6"/>
  <c r="BI149" i="6"/>
  <c r="BH149" i="6"/>
  <c r="BG149" i="6"/>
  <c r="BF149" i="6"/>
  <c r="T149" i="6"/>
  <c r="R149" i="6"/>
  <c r="P149" i="6"/>
  <c r="BI148" i="6"/>
  <c r="BH148" i="6"/>
  <c r="BG148" i="6"/>
  <c r="BF148" i="6"/>
  <c r="T148" i="6"/>
  <c r="R148" i="6"/>
  <c r="P148" i="6"/>
  <c r="BI146" i="6"/>
  <c r="BH146" i="6"/>
  <c r="BG146" i="6"/>
  <c r="BF146" i="6"/>
  <c r="T146" i="6"/>
  <c r="R146" i="6"/>
  <c r="P146" i="6"/>
  <c r="BI145" i="6"/>
  <c r="BH145" i="6"/>
  <c r="BG145" i="6"/>
  <c r="BF145" i="6"/>
  <c r="T145" i="6"/>
  <c r="R145" i="6"/>
  <c r="P145" i="6"/>
  <c r="BI143" i="6"/>
  <c r="BH143" i="6"/>
  <c r="BG143" i="6"/>
  <c r="BF143" i="6"/>
  <c r="T143" i="6"/>
  <c r="T142" i="6" s="1"/>
  <c r="R143" i="6"/>
  <c r="R142" i="6"/>
  <c r="P143" i="6"/>
  <c r="P142" i="6" s="1"/>
  <c r="BI141" i="6"/>
  <c r="BH141" i="6"/>
  <c r="BG141" i="6"/>
  <c r="BF141" i="6"/>
  <c r="T141" i="6"/>
  <c r="R141" i="6"/>
  <c r="P141" i="6"/>
  <c r="BI140" i="6"/>
  <c r="BH140" i="6"/>
  <c r="BG140" i="6"/>
  <c r="BF140" i="6"/>
  <c r="T140" i="6"/>
  <c r="R140" i="6"/>
  <c r="P140" i="6"/>
  <c r="BI139" i="6"/>
  <c r="BH139" i="6"/>
  <c r="BG139" i="6"/>
  <c r="BF139" i="6"/>
  <c r="T139" i="6"/>
  <c r="R139" i="6"/>
  <c r="P139" i="6"/>
  <c r="BI137" i="6"/>
  <c r="BH137" i="6"/>
  <c r="BG137" i="6"/>
  <c r="BF137" i="6"/>
  <c r="T137" i="6"/>
  <c r="T136" i="6" s="1"/>
  <c r="R137" i="6"/>
  <c r="R136" i="6"/>
  <c r="P137" i="6"/>
  <c r="P136" i="6"/>
  <c r="F128" i="6"/>
  <c r="E126" i="6"/>
  <c r="F91" i="6"/>
  <c r="E89" i="6"/>
  <c r="J26" i="6"/>
  <c r="E26" i="6"/>
  <c r="J94" i="6" s="1"/>
  <c r="J25" i="6"/>
  <c r="J23" i="6"/>
  <c r="E23" i="6"/>
  <c r="J130" i="6" s="1"/>
  <c r="J22" i="6"/>
  <c r="J20" i="6"/>
  <c r="E20" i="6"/>
  <c r="J19" i="6"/>
  <c r="J17" i="6"/>
  <c r="E17" i="6"/>
  <c r="F93" i="6" s="1"/>
  <c r="J16" i="6"/>
  <c r="J14" i="6"/>
  <c r="J91" i="6" s="1"/>
  <c r="E7" i="6"/>
  <c r="E122" i="6"/>
  <c r="J39" i="5"/>
  <c r="J38" i="5"/>
  <c r="AY99" i="1"/>
  <c r="J37" i="5"/>
  <c r="AX99" i="1" s="1"/>
  <c r="BI125" i="5"/>
  <c r="F39" i="5" s="1"/>
  <c r="BH125" i="5"/>
  <c r="F38" i="5" s="1"/>
  <c r="BG125" i="5"/>
  <c r="BF125" i="5"/>
  <c r="T125" i="5"/>
  <c r="T124" i="5" s="1"/>
  <c r="T123" i="5" s="1"/>
  <c r="T122" i="5" s="1"/>
  <c r="R125" i="5"/>
  <c r="R124" i="5"/>
  <c r="R123" i="5"/>
  <c r="R122" i="5" s="1"/>
  <c r="P125" i="5"/>
  <c r="P124" i="5" s="1"/>
  <c r="P123" i="5" s="1"/>
  <c r="P122" i="5" s="1"/>
  <c r="AU99" i="1" s="1"/>
  <c r="F116" i="5"/>
  <c r="E114" i="5"/>
  <c r="F91" i="5"/>
  <c r="E89" i="5"/>
  <c r="J26" i="5"/>
  <c r="E26" i="5"/>
  <c r="J94" i="5" s="1"/>
  <c r="J25" i="5"/>
  <c r="J23" i="5"/>
  <c r="E23" i="5"/>
  <c r="J93" i="5" s="1"/>
  <c r="J22" i="5"/>
  <c r="J20" i="5"/>
  <c r="E20" i="5"/>
  <c r="J19" i="5"/>
  <c r="J17" i="5"/>
  <c r="E17" i="5"/>
  <c r="F118" i="5" s="1"/>
  <c r="J16" i="5"/>
  <c r="J14" i="5"/>
  <c r="J91" i="5" s="1"/>
  <c r="E7" i="5"/>
  <c r="E110" i="5"/>
  <c r="J39" i="4"/>
  <c r="J38" i="4"/>
  <c r="AY98" i="1" s="1"/>
  <c r="J37" i="4"/>
  <c r="AX98" i="1"/>
  <c r="BI196" i="4"/>
  <c r="BH196" i="4"/>
  <c r="BG196" i="4"/>
  <c r="BF196" i="4"/>
  <c r="T196" i="4"/>
  <c r="R196" i="4"/>
  <c r="P196" i="4"/>
  <c r="BI195" i="4"/>
  <c r="BH195" i="4"/>
  <c r="BG195" i="4"/>
  <c r="BF195" i="4"/>
  <c r="T195" i="4"/>
  <c r="R195" i="4"/>
  <c r="P195" i="4"/>
  <c r="BI194" i="4"/>
  <c r="BH194" i="4"/>
  <c r="BG194" i="4"/>
  <c r="BF194" i="4"/>
  <c r="T194" i="4"/>
  <c r="R194" i="4"/>
  <c r="P194" i="4"/>
  <c r="BI191" i="4"/>
  <c r="BH191" i="4"/>
  <c r="BG191" i="4"/>
  <c r="BF191" i="4"/>
  <c r="T191" i="4"/>
  <c r="T190" i="4"/>
  <c r="R191" i="4"/>
  <c r="R190" i="4" s="1"/>
  <c r="P191" i="4"/>
  <c r="P190" i="4"/>
  <c r="BI189" i="4"/>
  <c r="BH189" i="4"/>
  <c r="BG189" i="4"/>
  <c r="BF189" i="4"/>
  <c r="T189" i="4"/>
  <c r="R189" i="4"/>
  <c r="P189" i="4"/>
  <c r="BI188" i="4"/>
  <c r="BH188" i="4"/>
  <c r="BG188" i="4"/>
  <c r="BF188" i="4"/>
  <c r="T188" i="4"/>
  <c r="R188" i="4"/>
  <c r="P188" i="4"/>
  <c r="BI187" i="4"/>
  <c r="BH187" i="4"/>
  <c r="BG187" i="4"/>
  <c r="BF187" i="4"/>
  <c r="T187" i="4"/>
  <c r="R187" i="4"/>
  <c r="P187" i="4"/>
  <c r="BI186" i="4"/>
  <c r="BH186" i="4"/>
  <c r="BG186" i="4"/>
  <c r="BF186" i="4"/>
  <c r="T186" i="4"/>
  <c r="R186" i="4"/>
  <c r="P186" i="4"/>
  <c r="BI184" i="4"/>
  <c r="BH184" i="4"/>
  <c r="BG184" i="4"/>
  <c r="BF184" i="4"/>
  <c r="T184" i="4"/>
  <c r="R184" i="4"/>
  <c r="P184" i="4"/>
  <c r="BI183" i="4"/>
  <c r="BH183" i="4"/>
  <c r="BG183" i="4"/>
  <c r="BF183" i="4"/>
  <c r="T183" i="4"/>
  <c r="R183" i="4"/>
  <c r="P183" i="4"/>
  <c r="BI182" i="4"/>
  <c r="BH182" i="4"/>
  <c r="BG182" i="4"/>
  <c r="BF182" i="4"/>
  <c r="T182" i="4"/>
  <c r="R182" i="4"/>
  <c r="P182" i="4"/>
  <c r="BI180" i="4"/>
  <c r="BH180" i="4"/>
  <c r="BG180" i="4"/>
  <c r="BF180" i="4"/>
  <c r="T180" i="4"/>
  <c r="R180" i="4"/>
  <c r="P180" i="4"/>
  <c r="BI178" i="4"/>
  <c r="BH178" i="4"/>
  <c r="BG178" i="4"/>
  <c r="BF178" i="4"/>
  <c r="T178" i="4"/>
  <c r="R178" i="4"/>
  <c r="P178" i="4"/>
  <c r="BI176" i="4"/>
  <c r="BH176" i="4"/>
  <c r="BG176" i="4"/>
  <c r="BF176" i="4"/>
  <c r="T176" i="4"/>
  <c r="R176" i="4"/>
  <c r="P176" i="4"/>
  <c r="BI175" i="4"/>
  <c r="BH175" i="4"/>
  <c r="BG175" i="4"/>
  <c r="BF175" i="4"/>
  <c r="T175" i="4"/>
  <c r="R175" i="4"/>
  <c r="P175" i="4"/>
  <c r="BI174" i="4"/>
  <c r="BH174" i="4"/>
  <c r="BG174" i="4"/>
  <c r="BF174" i="4"/>
  <c r="T174" i="4"/>
  <c r="R174" i="4"/>
  <c r="P174" i="4"/>
  <c r="BI172" i="4"/>
  <c r="BH172" i="4"/>
  <c r="BG172" i="4"/>
  <c r="BF172" i="4"/>
  <c r="T172" i="4"/>
  <c r="R172" i="4"/>
  <c r="P172" i="4"/>
  <c r="BI171" i="4"/>
  <c r="BH171" i="4"/>
  <c r="BG171" i="4"/>
  <c r="BF171" i="4"/>
  <c r="T171" i="4"/>
  <c r="R171" i="4"/>
  <c r="P171" i="4"/>
  <c r="BI170" i="4"/>
  <c r="BH170" i="4"/>
  <c r="BG170" i="4"/>
  <c r="BF170" i="4"/>
  <c r="T170" i="4"/>
  <c r="R170" i="4"/>
  <c r="P170" i="4"/>
  <c r="BI169" i="4"/>
  <c r="BH169" i="4"/>
  <c r="BG169" i="4"/>
  <c r="BF169" i="4"/>
  <c r="T169" i="4"/>
  <c r="R169" i="4"/>
  <c r="P169" i="4"/>
  <c r="BI167" i="4"/>
  <c r="BH167" i="4"/>
  <c r="BG167" i="4"/>
  <c r="BF167" i="4"/>
  <c r="T167" i="4"/>
  <c r="R167" i="4"/>
  <c r="P167" i="4"/>
  <c r="BI166" i="4"/>
  <c r="BH166" i="4"/>
  <c r="BG166" i="4"/>
  <c r="BF166" i="4"/>
  <c r="T166" i="4"/>
  <c r="R166" i="4"/>
  <c r="P166" i="4"/>
  <c r="BI164" i="4"/>
  <c r="BH164" i="4"/>
  <c r="BG164" i="4"/>
  <c r="BF164" i="4"/>
  <c r="T164" i="4"/>
  <c r="T163" i="4"/>
  <c r="R164" i="4"/>
  <c r="R163" i="4"/>
  <c r="P164" i="4"/>
  <c r="P163" i="4" s="1"/>
  <c r="BI162" i="4"/>
  <c r="BH162" i="4"/>
  <c r="BG162" i="4"/>
  <c r="BF162" i="4"/>
  <c r="T162" i="4"/>
  <c r="R162" i="4"/>
  <c r="P162" i="4"/>
  <c r="BI161" i="4"/>
  <c r="BH161" i="4"/>
  <c r="BG161" i="4"/>
  <c r="BF161" i="4"/>
  <c r="T161" i="4"/>
  <c r="R161" i="4"/>
  <c r="P161" i="4"/>
  <c r="BI159" i="4"/>
  <c r="BH159" i="4"/>
  <c r="BG159" i="4"/>
  <c r="BF159" i="4"/>
  <c r="T159" i="4"/>
  <c r="R159" i="4"/>
  <c r="P159" i="4"/>
  <c r="BI158" i="4"/>
  <c r="BH158" i="4"/>
  <c r="BG158" i="4"/>
  <c r="BF158" i="4"/>
  <c r="T158" i="4"/>
  <c r="R158" i="4"/>
  <c r="P158" i="4"/>
  <c r="BI157" i="4"/>
  <c r="BH157" i="4"/>
  <c r="BG157" i="4"/>
  <c r="BF157" i="4"/>
  <c r="T157" i="4"/>
  <c r="R157" i="4"/>
  <c r="P157" i="4"/>
  <c r="BI155" i="4"/>
  <c r="BH155" i="4"/>
  <c r="BG155" i="4"/>
  <c r="BF155" i="4"/>
  <c r="T155" i="4"/>
  <c r="R155" i="4"/>
  <c r="P155" i="4"/>
  <c r="BI154" i="4"/>
  <c r="BH154" i="4"/>
  <c r="BG154" i="4"/>
  <c r="BF154" i="4"/>
  <c r="T154" i="4"/>
  <c r="R154" i="4"/>
  <c r="P154" i="4"/>
  <c r="BI153" i="4"/>
  <c r="BH153" i="4"/>
  <c r="BG153" i="4"/>
  <c r="BF153" i="4"/>
  <c r="T153" i="4"/>
  <c r="R153" i="4"/>
  <c r="P153" i="4"/>
  <c r="BI151" i="4"/>
  <c r="BH151" i="4"/>
  <c r="BG151" i="4"/>
  <c r="BF151" i="4"/>
  <c r="T151" i="4"/>
  <c r="R151" i="4"/>
  <c r="P151" i="4"/>
  <c r="BI149" i="4"/>
  <c r="BH149" i="4"/>
  <c r="BG149" i="4"/>
  <c r="BF149" i="4"/>
  <c r="T149" i="4"/>
  <c r="R149" i="4"/>
  <c r="P149" i="4"/>
  <c r="BI148" i="4"/>
  <c r="BH148" i="4"/>
  <c r="BG148" i="4"/>
  <c r="BF148" i="4"/>
  <c r="T148" i="4"/>
  <c r="R148" i="4"/>
  <c r="P148" i="4"/>
  <c r="BI147" i="4"/>
  <c r="BH147" i="4"/>
  <c r="BG147" i="4"/>
  <c r="BF147" i="4"/>
  <c r="T147" i="4"/>
  <c r="R147" i="4"/>
  <c r="P147" i="4"/>
  <c r="BI145" i="4"/>
  <c r="BH145" i="4"/>
  <c r="BG145" i="4"/>
  <c r="BF145" i="4"/>
  <c r="T145" i="4"/>
  <c r="R145" i="4"/>
  <c r="P145" i="4"/>
  <c r="BI144" i="4"/>
  <c r="BH144" i="4"/>
  <c r="BG144" i="4"/>
  <c r="BF144" i="4"/>
  <c r="T144" i="4"/>
  <c r="R144" i="4"/>
  <c r="P144" i="4"/>
  <c r="BI143" i="4"/>
  <c r="BH143" i="4"/>
  <c r="BG143" i="4"/>
  <c r="BF143" i="4"/>
  <c r="T143" i="4"/>
  <c r="R143" i="4"/>
  <c r="P143" i="4"/>
  <c r="BI141" i="4"/>
  <c r="BH141" i="4"/>
  <c r="BG141" i="4"/>
  <c r="BF141" i="4"/>
  <c r="T141" i="4"/>
  <c r="R141" i="4"/>
  <c r="P141" i="4"/>
  <c r="BI140" i="4"/>
  <c r="BH140" i="4"/>
  <c r="BG140" i="4"/>
  <c r="BF140" i="4"/>
  <c r="T140" i="4"/>
  <c r="R140" i="4"/>
  <c r="P140" i="4"/>
  <c r="BI137" i="4"/>
  <c r="BH137" i="4"/>
  <c r="BG137" i="4"/>
  <c r="BF137" i="4"/>
  <c r="T137" i="4"/>
  <c r="R137" i="4"/>
  <c r="P137" i="4"/>
  <c r="BI136" i="4"/>
  <c r="BH136" i="4"/>
  <c r="BG136" i="4"/>
  <c r="BF136" i="4"/>
  <c r="T136" i="4"/>
  <c r="R136" i="4"/>
  <c r="P136" i="4"/>
  <c r="F127" i="4"/>
  <c r="E125" i="4"/>
  <c r="F91" i="4"/>
  <c r="E89" i="4"/>
  <c r="J26" i="4"/>
  <c r="E26" i="4"/>
  <c r="J94" i="4"/>
  <c r="J25" i="4"/>
  <c r="J23" i="4"/>
  <c r="E23" i="4"/>
  <c r="J93" i="4" s="1"/>
  <c r="J22" i="4"/>
  <c r="J20" i="4"/>
  <c r="E20" i="4"/>
  <c r="J19" i="4"/>
  <c r="J17" i="4"/>
  <c r="E17" i="4"/>
  <c r="F93" i="4"/>
  <c r="J16" i="4"/>
  <c r="J14" i="4"/>
  <c r="J127" i="4" s="1"/>
  <c r="E7" i="4"/>
  <c r="E85" i="4"/>
  <c r="J39" i="3"/>
  <c r="J38" i="3"/>
  <c r="AY97" i="1"/>
  <c r="J37" i="3"/>
  <c r="AX97" i="1" s="1"/>
  <c r="BI336" i="3"/>
  <c r="BH336" i="3"/>
  <c r="BG336" i="3"/>
  <c r="BF336" i="3"/>
  <c r="T336" i="3"/>
  <c r="R336" i="3"/>
  <c r="P336" i="3"/>
  <c r="BI335" i="3"/>
  <c r="BH335" i="3"/>
  <c r="BG335" i="3"/>
  <c r="BF335" i="3"/>
  <c r="T335" i="3"/>
  <c r="R335" i="3"/>
  <c r="P335" i="3"/>
  <c r="BI334" i="3"/>
  <c r="BH334" i="3"/>
  <c r="BG334" i="3"/>
  <c r="BF334" i="3"/>
  <c r="T334" i="3"/>
  <c r="R334" i="3"/>
  <c r="P334" i="3"/>
  <c r="BI333" i="3"/>
  <c r="BH333" i="3"/>
  <c r="BG333" i="3"/>
  <c r="BF333" i="3"/>
  <c r="T333" i="3"/>
  <c r="R333" i="3"/>
  <c r="P333" i="3"/>
  <c r="BI332" i="3"/>
  <c r="BH332" i="3"/>
  <c r="BG332" i="3"/>
  <c r="BF332" i="3"/>
  <c r="T332" i="3"/>
  <c r="R332" i="3"/>
  <c r="P332" i="3"/>
  <c r="BI331" i="3"/>
  <c r="BH331" i="3"/>
  <c r="BG331" i="3"/>
  <c r="BF331" i="3"/>
  <c r="T331" i="3"/>
  <c r="R331" i="3"/>
  <c r="P331" i="3"/>
  <c r="BI330" i="3"/>
  <c r="BH330" i="3"/>
  <c r="BG330" i="3"/>
  <c r="BF330" i="3"/>
  <c r="T330" i="3"/>
  <c r="R330" i="3"/>
  <c r="P330" i="3"/>
  <c r="BI328" i="3"/>
  <c r="BH328" i="3"/>
  <c r="BG328" i="3"/>
  <c r="BF328" i="3"/>
  <c r="T328" i="3"/>
  <c r="R328" i="3"/>
  <c r="P328" i="3"/>
  <c r="BI327" i="3"/>
  <c r="BH327" i="3"/>
  <c r="BG327" i="3"/>
  <c r="BF327" i="3"/>
  <c r="T327" i="3"/>
  <c r="R327" i="3"/>
  <c r="P327" i="3"/>
  <c r="BI325" i="3"/>
  <c r="BH325" i="3"/>
  <c r="BG325" i="3"/>
  <c r="BF325" i="3"/>
  <c r="T325" i="3"/>
  <c r="R325" i="3"/>
  <c r="P325" i="3"/>
  <c r="BI324" i="3"/>
  <c r="BH324" i="3"/>
  <c r="BG324" i="3"/>
  <c r="BF324" i="3"/>
  <c r="T324" i="3"/>
  <c r="R324" i="3"/>
  <c r="P324" i="3"/>
  <c r="BI323" i="3"/>
  <c r="BH323" i="3"/>
  <c r="BG323" i="3"/>
  <c r="BF323" i="3"/>
  <c r="T323" i="3"/>
  <c r="R323" i="3"/>
  <c r="P323" i="3"/>
  <c r="BI322" i="3"/>
  <c r="BH322" i="3"/>
  <c r="BG322" i="3"/>
  <c r="BF322" i="3"/>
  <c r="T322" i="3"/>
  <c r="R322" i="3"/>
  <c r="P322" i="3"/>
  <c r="BI321" i="3"/>
  <c r="BH321" i="3"/>
  <c r="BG321" i="3"/>
  <c r="BF321" i="3"/>
  <c r="T321" i="3"/>
  <c r="R321" i="3"/>
  <c r="P321" i="3"/>
  <c r="BI319" i="3"/>
  <c r="BH319" i="3"/>
  <c r="BG319" i="3"/>
  <c r="BF319" i="3"/>
  <c r="T319" i="3"/>
  <c r="R319" i="3"/>
  <c r="P319" i="3"/>
  <c r="BI318" i="3"/>
  <c r="BH318" i="3"/>
  <c r="BG318" i="3"/>
  <c r="BF318" i="3"/>
  <c r="T318" i="3"/>
  <c r="R318" i="3"/>
  <c r="P318" i="3"/>
  <c r="BI317" i="3"/>
  <c r="BH317" i="3"/>
  <c r="BG317" i="3"/>
  <c r="BF317" i="3"/>
  <c r="T317" i="3"/>
  <c r="R317" i="3"/>
  <c r="P317" i="3"/>
  <c r="BI316" i="3"/>
  <c r="BH316" i="3"/>
  <c r="BG316" i="3"/>
  <c r="BF316" i="3"/>
  <c r="T316" i="3"/>
  <c r="R316" i="3"/>
  <c r="P316" i="3"/>
  <c r="BI315" i="3"/>
  <c r="BH315" i="3"/>
  <c r="BG315" i="3"/>
  <c r="BF315" i="3"/>
  <c r="T315" i="3"/>
  <c r="R315" i="3"/>
  <c r="P315" i="3"/>
  <c r="BI314" i="3"/>
  <c r="BH314" i="3"/>
  <c r="BG314" i="3"/>
  <c r="BF314" i="3"/>
  <c r="T314" i="3"/>
  <c r="R314" i="3"/>
  <c r="P314" i="3"/>
  <c r="BI313" i="3"/>
  <c r="BH313" i="3"/>
  <c r="BG313" i="3"/>
  <c r="BF313" i="3"/>
  <c r="T313" i="3"/>
  <c r="R313" i="3"/>
  <c r="P313" i="3"/>
  <c r="BI312" i="3"/>
  <c r="BH312" i="3"/>
  <c r="BG312" i="3"/>
  <c r="BF312" i="3"/>
  <c r="T312" i="3"/>
  <c r="R312" i="3"/>
  <c r="P312" i="3"/>
  <c r="BI311" i="3"/>
  <c r="BH311" i="3"/>
  <c r="BG311" i="3"/>
  <c r="BF311" i="3"/>
  <c r="T311" i="3"/>
  <c r="R311" i="3"/>
  <c r="P311" i="3"/>
  <c r="BI310" i="3"/>
  <c r="BH310" i="3"/>
  <c r="BG310" i="3"/>
  <c r="BF310" i="3"/>
  <c r="T310" i="3"/>
  <c r="R310" i="3"/>
  <c r="P310" i="3"/>
  <c r="BI309" i="3"/>
  <c r="BH309" i="3"/>
  <c r="BG309" i="3"/>
  <c r="BF309" i="3"/>
  <c r="T309" i="3"/>
  <c r="R309" i="3"/>
  <c r="P309" i="3"/>
  <c r="BI308" i="3"/>
  <c r="BH308" i="3"/>
  <c r="BG308" i="3"/>
  <c r="BF308" i="3"/>
  <c r="T308" i="3"/>
  <c r="R308" i="3"/>
  <c r="P308" i="3"/>
  <c r="BI307" i="3"/>
  <c r="BH307" i="3"/>
  <c r="BG307" i="3"/>
  <c r="BF307" i="3"/>
  <c r="T307" i="3"/>
  <c r="R307" i="3"/>
  <c r="P307" i="3"/>
  <c r="BI306" i="3"/>
  <c r="BH306" i="3"/>
  <c r="BG306" i="3"/>
  <c r="BF306" i="3"/>
  <c r="T306" i="3"/>
  <c r="R306" i="3"/>
  <c r="P306" i="3"/>
  <c r="BI305" i="3"/>
  <c r="BH305" i="3"/>
  <c r="BG305" i="3"/>
  <c r="BF305" i="3"/>
  <c r="T305" i="3"/>
  <c r="R305" i="3"/>
  <c r="P305" i="3"/>
  <c r="BI304" i="3"/>
  <c r="BH304" i="3"/>
  <c r="BG304" i="3"/>
  <c r="BF304" i="3"/>
  <c r="T304" i="3"/>
  <c r="R304" i="3"/>
  <c r="P304" i="3"/>
  <c r="BI303" i="3"/>
  <c r="BH303" i="3"/>
  <c r="BG303" i="3"/>
  <c r="BF303" i="3"/>
  <c r="T303" i="3"/>
  <c r="R303" i="3"/>
  <c r="P303" i="3"/>
  <c r="BI302" i="3"/>
  <c r="BH302" i="3"/>
  <c r="BG302" i="3"/>
  <c r="BF302" i="3"/>
  <c r="T302" i="3"/>
  <c r="R302" i="3"/>
  <c r="P302" i="3"/>
  <c r="BI301" i="3"/>
  <c r="BH301" i="3"/>
  <c r="BG301" i="3"/>
  <c r="BF301" i="3"/>
  <c r="T301" i="3"/>
  <c r="R301" i="3"/>
  <c r="P301" i="3"/>
  <c r="BI300" i="3"/>
  <c r="BH300" i="3"/>
  <c r="BG300" i="3"/>
  <c r="BF300" i="3"/>
  <c r="T300" i="3"/>
  <c r="R300" i="3"/>
  <c r="P300" i="3"/>
  <c r="BI299" i="3"/>
  <c r="BH299" i="3"/>
  <c r="BG299" i="3"/>
  <c r="BF299" i="3"/>
  <c r="T299" i="3"/>
  <c r="R299" i="3"/>
  <c r="P299" i="3"/>
  <c r="BI298" i="3"/>
  <c r="BH298" i="3"/>
  <c r="BG298" i="3"/>
  <c r="BF298" i="3"/>
  <c r="T298" i="3"/>
  <c r="R298" i="3"/>
  <c r="P298" i="3"/>
  <c r="BI297" i="3"/>
  <c r="BH297" i="3"/>
  <c r="BG297" i="3"/>
  <c r="BF297" i="3"/>
  <c r="T297" i="3"/>
  <c r="R297" i="3"/>
  <c r="P297" i="3"/>
  <c r="BI296" i="3"/>
  <c r="BH296" i="3"/>
  <c r="BG296" i="3"/>
  <c r="BF296" i="3"/>
  <c r="T296" i="3"/>
  <c r="R296" i="3"/>
  <c r="P296" i="3"/>
  <c r="BI295" i="3"/>
  <c r="BH295" i="3"/>
  <c r="BG295" i="3"/>
  <c r="BF295" i="3"/>
  <c r="T295" i="3"/>
  <c r="R295" i="3"/>
  <c r="P295" i="3"/>
  <c r="BI294" i="3"/>
  <c r="BH294" i="3"/>
  <c r="BG294" i="3"/>
  <c r="BF294" i="3"/>
  <c r="T294" i="3"/>
  <c r="R294" i="3"/>
  <c r="P294" i="3"/>
  <c r="BI293" i="3"/>
  <c r="BH293" i="3"/>
  <c r="BG293" i="3"/>
  <c r="BF293" i="3"/>
  <c r="T293" i="3"/>
  <c r="R293" i="3"/>
  <c r="P293" i="3"/>
  <c r="BI292" i="3"/>
  <c r="BH292" i="3"/>
  <c r="BG292" i="3"/>
  <c r="BF292" i="3"/>
  <c r="T292" i="3"/>
  <c r="R292" i="3"/>
  <c r="P292" i="3"/>
  <c r="BI291" i="3"/>
  <c r="BH291" i="3"/>
  <c r="BG291" i="3"/>
  <c r="BF291" i="3"/>
  <c r="T291" i="3"/>
  <c r="R291" i="3"/>
  <c r="P291" i="3"/>
  <c r="BI289" i="3"/>
  <c r="BH289" i="3"/>
  <c r="BG289" i="3"/>
  <c r="BF289" i="3"/>
  <c r="T289" i="3"/>
  <c r="R289" i="3"/>
  <c r="P289" i="3"/>
  <c r="BI288" i="3"/>
  <c r="BH288" i="3"/>
  <c r="BG288" i="3"/>
  <c r="BF288" i="3"/>
  <c r="T288" i="3"/>
  <c r="R288" i="3"/>
  <c r="P288" i="3"/>
  <c r="BI287" i="3"/>
  <c r="BH287" i="3"/>
  <c r="BG287" i="3"/>
  <c r="BF287" i="3"/>
  <c r="T287" i="3"/>
  <c r="R287" i="3"/>
  <c r="P287" i="3"/>
  <c r="BI286" i="3"/>
  <c r="BH286" i="3"/>
  <c r="BG286" i="3"/>
  <c r="BF286" i="3"/>
  <c r="T286" i="3"/>
  <c r="R286" i="3"/>
  <c r="P286" i="3"/>
  <c r="BI285" i="3"/>
  <c r="BH285" i="3"/>
  <c r="BG285" i="3"/>
  <c r="BF285" i="3"/>
  <c r="T285" i="3"/>
  <c r="R285" i="3"/>
  <c r="P285" i="3"/>
  <c r="BI284" i="3"/>
  <c r="BH284" i="3"/>
  <c r="BG284" i="3"/>
  <c r="BF284" i="3"/>
  <c r="T284" i="3"/>
  <c r="R284" i="3"/>
  <c r="P284" i="3"/>
  <c r="BI283" i="3"/>
  <c r="BH283" i="3"/>
  <c r="BG283" i="3"/>
  <c r="BF283" i="3"/>
  <c r="T283" i="3"/>
  <c r="R283" i="3"/>
  <c r="P283" i="3"/>
  <c r="BI282" i="3"/>
  <c r="BH282" i="3"/>
  <c r="BG282" i="3"/>
  <c r="BF282" i="3"/>
  <c r="T282" i="3"/>
  <c r="R282" i="3"/>
  <c r="P282" i="3"/>
  <c r="BI281" i="3"/>
  <c r="BH281" i="3"/>
  <c r="BG281" i="3"/>
  <c r="BF281" i="3"/>
  <c r="T281" i="3"/>
  <c r="R281" i="3"/>
  <c r="P281" i="3"/>
  <c r="BI280" i="3"/>
  <c r="BH280" i="3"/>
  <c r="BG280" i="3"/>
  <c r="BF280" i="3"/>
  <c r="T280" i="3"/>
  <c r="R280" i="3"/>
  <c r="P280" i="3"/>
  <c r="BI278" i="3"/>
  <c r="BH278" i="3"/>
  <c r="BG278" i="3"/>
  <c r="BF278" i="3"/>
  <c r="T278" i="3"/>
  <c r="R278" i="3"/>
  <c r="P278" i="3"/>
  <c r="BI277" i="3"/>
  <c r="BH277" i="3"/>
  <c r="BG277" i="3"/>
  <c r="BF277" i="3"/>
  <c r="T277" i="3"/>
  <c r="R277" i="3"/>
  <c r="P277" i="3"/>
  <c r="BI276" i="3"/>
  <c r="BH276" i="3"/>
  <c r="BG276" i="3"/>
  <c r="BF276" i="3"/>
  <c r="T276" i="3"/>
  <c r="R276" i="3"/>
  <c r="P276" i="3"/>
  <c r="BI275" i="3"/>
  <c r="BH275" i="3"/>
  <c r="BG275" i="3"/>
  <c r="BF275" i="3"/>
  <c r="T275" i="3"/>
  <c r="R275" i="3"/>
  <c r="P275" i="3"/>
  <c r="BI274" i="3"/>
  <c r="BH274" i="3"/>
  <c r="BG274" i="3"/>
  <c r="BF274" i="3"/>
  <c r="T274" i="3"/>
  <c r="R274" i="3"/>
  <c r="P274" i="3"/>
  <c r="BI273" i="3"/>
  <c r="BH273" i="3"/>
  <c r="BG273" i="3"/>
  <c r="BF273" i="3"/>
  <c r="T273" i="3"/>
  <c r="R273" i="3"/>
  <c r="P273" i="3"/>
  <c r="BI272" i="3"/>
  <c r="BH272" i="3"/>
  <c r="BG272" i="3"/>
  <c r="BF272" i="3"/>
  <c r="T272" i="3"/>
  <c r="R272" i="3"/>
  <c r="P272" i="3"/>
  <c r="BI271" i="3"/>
  <c r="BH271" i="3"/>
  <c r="BG271" i="3"/>
  <c r="BF271" i="3"/>
  <c r="T271" i="3"/>
  <c r="R271" i="3"/>
  <c r="P271" i="3"/>
  <c r="BI270" i="3"/>
  <c r="BH270" i="3"/>
  <c r="BG270" i="3"/>
  <c r="BF270" i="3"/>
  <c r="T270" i="3"/>
  <c r="R270" i="3"/>
  <c r="P270" i="3"/>
  <c r="BI269" i="3"/>
  <c r="BH269" i="3"/>
  <c r="BG269" i="3"/>
  <c r="BF269" i="3"/>
  <c r="T269" i="3"/>
  <c r="R269" i="3"/>
  <c r="P269" i="3"/>
  <c r="BI268" i="3"/>
  <c r="BH268" i="3"/>
  <c r="BG268" i="3"/>
  <c r="BF268" i="3"/>
  <c r="T268" i="3"/>
  <c r="R268" i="3"/>
  <c r="P268" i="3"/>
  <c r="BI267" i="3"/>
  <c r="BH267" i="3"/>
  <c r="BG267" i="3"/>
  <c r="BF267" i="3"/>
  <c r="T267" i="3"/>
  <c r="R267" i="3"/>
  <c r="P267" i="3"/>
  <c r="BI266" i="3"/>
  <c r="BH266" i="3"/>
  <c r="BG266" i="3"/>
  <c r="BF266" i="3"/>
  <c r="T266" i="3"/>
  <c r="R266" i="3"/>
  <c r="P266" i="3"/>
  <c r="BI265" i="3"/>
  <c r="BH265" i="3"/>
  <c r="BG265" i="3"/>
  <c r="BF265" i="3"/>
  <c r="T265" i="3"/>
  <c r="R265" i="3"/>
  <c r="P265" i="3"/>
  <c r="BI264" i="3"/>
  <c r="BH264" i="3"/>
  <c r="BG264" i="3"/>
  <c r="BF264" i="3"/>
  <c r="T264" i="3"/>
  <c r="R264" i="3"/>
  <c r="P264" i="3"/>
  <c r="BI263" i="3"/>
  <c r="BH263" i="3"/>
  <c r="BG263" i="3"/>
  <c r="BF263" i="3"/>
  <c r="T263" i="3"/>
  <c r="R263" i="3"/>
  <c r="P263" i="3"/>
  <c r="BI262" i="3"/>
  <c r="BH262" i="3"/>
  <c r="BG262" i="3"/>
  <c r="BF262" i="3"/>
  <c r="T262" i="3"/>
  <c r="R262" i="3"/>
  <c r="P262" i="3"/>
  <c r="BI261" i="3"/>
  <c r="BH261" i="3"/>
  <c r="BG261" i="3"/>
  <c r="BF261" i="3"/>
  <c r="T261" i="3"/>
  <c r="R261" i="3"/>
  <c r="P261" i="3"/>
  <c r="BI260" i="3"/>
  <c r="BH260" i="3"/>
  <c r="BG260" i="3"/>
  <c r="BF260" i="3"/>
  <c r="T260" i="3"/>
  <c r="R260" i="3"/>
  <c r="P260" i="3"/>
  <c r="BI259" i="3"/>
  <c r="BH259" i="3"/>
  <c r="BG259" i="3"/>
  <c r="BF259" i="3"/>
  <c r="T259" i="3"/>
  <c r="R259" i="3"/>
  <c r="P259" i="3"/>
  <c r="BI258" i="3"/>
  <c r="BH258" i="3"/>
  <c r="BG258" i="3"/>
  <c r="BF258" i="3"/>
  <c r="T258" i="3"/>
  <c r="R258" i="3"/>
  <c r="P258" i="3"/>
  <c r="BI257" i="3"/>
  <c r="BH257" i="3"/>
  <c r="BG257" i="3"/>
  <c r="BF257" i="3"/>
  <c r="T257" i="3"/>
  <c r="R257" i="3"/>
  <c r="P257" i="3"/>
  <c r="BI256" i="3"/>
  <c r="BH256" i="3"/>
  <c r="BG256" i="3"/>
  <c r="BF256" i="3"/>
  <c r="T256" i="3"/>
  <c r="R256" i="3"/>
  <c r="P256" i="3"/>
  <c r="BI255" i="3"/>
  <c r="BH255" i="3"/>
  <c r="BG255" i="3"/>
  <c r="BF255" i="3"/>
  <c r="T255" i="3"/>
  <c r="R255" i="3"/>
  <c r="P255" i="3"/>
  <c r="BI254" i="3"/>
  <c r="BH254" i="3"/>
  <c r="BG254" i="3"/>
  <c r="BF254" i="3"/>
  <c r="T254" i="3"/>
  <c r="R254" i="3"/>
  <c r="P254" i="3"/>
  <c r="BI252" i="3"/>
  <c r="BH252" i="3"/>
  <c r="BG252" i="3"/>
  <c r="BF252" i="3"/>
  <c r="T252" i="3"/>
  <c r="R252" i="3"/>
  <c r="P252" i="3"/>
  <c r="BI251" i="3"/>
  <c r="BH251" i="3"/>
  <c r="BG251" i="3"/>
  <c r="BF251" i="3"/>
  <c r="T251" i="3"/>
  <c r="R251" i="3"/>
  <c r="P251" i="3"/>
  <c r="BI250" i="3"/>
  <c r="BH250" i="3"/>
  <c r="BG250" i="3"/>
  <c r="BF250" i="3"/>
  <c r="T250" i="3"/>
  <c r="R250" i="3"/>
  <c r="P250" i="3"/>
  <c r="BI249" i="3"/>
  <c r="BH249" i="3"/>
  <c r="BG249" i="3"/>
  <c r="BF249" i="3"/>
  <c r="T249" i="3"/>
  <c r="R249" i="3"/>
  <c r="P249" i="3"/>
  <c r="BI248" i="3"/>
  <c r="BH248" i="3"/>
  <c r="BG248" i="3"/>
  <c r="BF248" i="3"/>
  <c r="T248" i="3"/>
  <c r="R248" i="3"/>
  <c r="P248" i="3"/>
  <c r="BI247" i="3"/>
  <c r="BH247" i="3"/>
  <c r="BG247" i="3"/>
  <c r="BF247" i="3"/>
  <c r="T247" i="3"/>
  <c r="R247" i="3"/>
  <c r="P247" i="3"/>
  <c r="BI246" i="3"/>
  <c r="BH246" i="3"/>
  <c r="BG246" i="3"/>
  <c r="BF246" i="3"/>
  <c r="T246" i="3"/>
  <c r="R246" i="3"/>
  <c r="P246" i="3"/>
  <c r="BI245" i="3"/>
  <c r="BH245" i="3"/>
  <c r="BG245" i="3"/>
  <c r="BF245" i="3"/>
  <c r="T245" i="3"/>
  <c r="R245" i="3"/>
  <c r="P245" i="3"/>
  <c r="BI244" i="3"/>
  <c r="BH244" i="3"/>
  <c r="BG244" i="3"/>
  <c r="BF244" i="3"/>
  <c r="T244" i="3"/>
  <c r="R244" i="3"/>
  <c r="P244" i="3"/>
  <c r="BI243" i="3"/>
  <c r="BH243" i="3"/>
  <c r="BG243" i="3"/>
  <c r="BF243" i="3"/>
  <c r="T243" i="3"/>
  <c r="R243" i="3"/>
  <c r="P243" i="3"/>
  <c r="BI242" i="3"/>
  <c r="BH242" i="3"/>
  <c r="BG242" i="3"/>
  <c r="BF242" i="3"/>
  <c r="T242" i="3"/>
  <c r="R242" i="3"/>
  <c r="P242" i="3"/>
  <c r="BI241" i="3"/>
  <c r="BH241" i="3"/>
  <c r="BG241" i="3"/>
  <c r="BF241" i="3"/>
  <c r="T241" i="3"/>
  <c r="R241" i="3"/>
  <c r="P241" i="3"/>
  <c r="BI240" i="3"/>
  <c r="BH240" i="3"/>
  <c r="BG240" i="3"/>
  <c r="BF240" i="3"/>
  <c r="T240" i="3"/>
  <c r="R240" i="3"/>
  <c r="P240" i="3"/>
  <c r="BI239" i="3"/>
  <c r="BH239" i="3"/>
  <c r="BG239" i="3"/>
  <c r="BF239" i="3"/>
  <c r="T239" i="3"/>
  <c r="R239" i="3"/>
  <c r="P239" i="3"/>
  <c r="BI238" i="3"/>
  <c r="BH238" i="3"/>
  <c r="BG238" i="3"/>
  <c r="BF238" i="3"/>
  <c r="T238" i="3"/>
  <c r="R238" i="3"/>
  <c r="P238" i="3"/>
  <c r="BI237" i="3"/>
  <c r="BH237" i="3"/>
  <c r="BG237" i="3"/>
  <c r="BF237" i="3"/>
  <c r="T237" i="3"/>
  <c r="R237" i="3"/>
  <c r="P237" i="3"/>
  <c r="BI236" i="3"/>
  <c r="BH236" i="3"/>
  <c r="BG236" i="3"/>
  <c r="BF236" i="3"/>
  <c r="T236" i="3"/>
  <c r="R236" i="3"/>
  <c r="P236" i="3"/>
  <c r="BI235" i="3"/>
  <c r="BH235" i="3"/>
  <c r="BG235" i="3"/>
  <c r="BF235" i="3"/>
  <c r="T235" i="3"/>
  <c r="R235" i="3"/>
  <c r="P235" i="3"/>
  <c r="BI234" i="3"/>
  <c r="BH234" i="3"/>
  <c r="BG234" i="3"/>
  <c r="BF234" i="3"/>
  <c r="T234" i="3"/>
  <c r="R234" i="3"/>
  <c r="P234" i="3"/>
  <c r="BI233" i="3"/>
  <c r="BH233" i="3"/>
  <c r="BG233" i="3"/>
  <c r="BF233" i="3"/>
  <c r="T233" i="3"/>
  <c r="R233" i="3"/>
  <c r="P233" i="3"/>
  <c r="BI232" i="3"/>
  <c r="BH232" i="3"/>
  <c r="BG232" i="3"/>
  <c r="BF232" i="3"/>
  <c r="T232" i="3"/>
  <c r="R232" i="3"/>
  <c r="P232" i="3"/>
  <c r="BI231" i="3"/>
  <c r="BH231" i="3"/>
  <c r="BG231" i="3"/>
  <c r="BF231" i="3"/>
  <c r="T231" i="3"/>
  <c r="R231" i="3"/>
  <c r="P231" i="3"/>
  <c r="BI230" i="3"/>
  <c r="BH230" i="3"/>
  <c r="BG230" i="3"/>
  <c r="BF230" i="3"/>
  <c r="T230" i="3"/>
  <c r="R230" i="3"/>
  <c r="P230" i="3"/>
  <c r="BI229" i="3"/>
  <c r="BH229" i="3"/>
  <c r="BG229" i="3"/>
  <c r="BF229" i="3"/>
  <c r="T229" i="3"/>
  <c r="R229" i="3"/>
  <c r="P229" i="3"/>
  <c r="BI228" i="3"/>
  <c r="BH228" i="3"/>
  <c r="BG228" i="3"/>
  <c r="BF228" i="3"/>
  <c r="T228" i="3"/>
  <c r="R228" i="3"/>
  <c r="P228" i="3"/>
  <c r="BI227" i="3"/>
  <c r="BH227" i="3"/>
  <c r="BG227" i="3"/>
  <c r="BF227" i="3"/>
  <c r="T227" i="3"/>
  <c r="R227" i="3"/>
  <c r="P227" i="3"/>
  <c r="BI226" i="3"/>
  <c r="BH226" i="3"/>
  <c r="BG226" i="3"/>
  <c r="BF226" i="3"/>
  <c r="T226" i="3"/>
  <c r="R226" i="3"/>
  <c r="P226" i="3"/>
  <c r="BI225" i="3"/>
  <c r="BH225" i="3"/>
  <c r="BG225" i="3"/>
  <c r="BF225" i="3"/>
  <c r="T225" i="3"/>
  <c r="R225" i="3"/>
  <c r="P225" i="3"/>
  <c r="BI224" i="3"/>
  <c r="BH224" i="3"/>
  <c r="BG224" i="3"/>
  <c r="BF224" i="3"/>
  <c r="T224" i="3"/>
  <c r="R224" i="3"/>
  <c r="P224" i="3"/>
  <c r="BI223" i="3"/>
  <c r="BH223" i="3"/>
  <c r="BG223" i="3"/>
  <c r="BF223" i="3"/>
  <c r="T223" i="3"/>
  <c r="R223" i="3"/>
  <c r="P223" i="3"/>
  <c r="BI222" i="3"/>
  <c r="BH222" i="3"/>
  <c r="BG222" i="3"/>
  <c r="BF222" i="3"/>
  <c r="T222" i="3"/>
  <c r="R222" i="3"/>
  <c r="P222" i="3"/>
  <c r="BI221" i="3"/>
  <c r="BH221" i="3"/>
  <c r="BG221" i="3"/>
  <c r="BF221" i="3"/>
  <c r="T221" i="3"/>
  <c r="R221" i="3"/>
  <c r="P221" i="3"/>
  <c r="BI220" i="3"/>
  <c r="BH220" i="3"/>
  <c r="BG220" i="3"/>
  <c r="BF220" i="3"/>
  <c r="T220" i="3"/>
  <c r="R220" i="3"/>
  <c r="P220" i="3"/>
  <c r="BI219" i="3"/>
  <c r="BH219" i="3"/>
  <c r="BG219" i="3"/>
  <c r="BF219" i="3"/>
  <c r="T219" i="3"/>
  <c r="R219" i="3"/>
  <c r="P219" i="3"/>
  <c r="BI218" i="3"/>
  <c r="BH218" i="3"/>
  <c r="BG218" i="3"/>
  <c r="BF218" i="3"/>
  <c r="T218" i="3"/>
  <c r="R218" i="3"/>
  <c r="P218" i="3"/>
  <c r="BI217" i="3"/>
  <c r="BH217" i="3"/>
  <c r="BG217" i="3"/>
  <c r="BF217" i="3"/>
  <c r="T217" i="3"/>
  <c r="R217" i="3"/>
  <c r="P217" i="3"/>
  <c r="BI216" i="3"/>
  <c r="BH216" i="3"/>
  <c r="BG216" i="3"/>
  <c r="BF216" i="3"/>
  <c r="T216" i="3"/>
  <c r="R216" i="3"/>
  <c r="P216" i="3"/>
  <c r="BI215" i="3"/>
  <c r="BH215" i="3"/>
  <c r="BG215" i="3"/>
  <c r="BF215" i="3"/>
  <c r="T215" i="3"/>
  <c r="R215" i="3"/>
  <c r="P215" i="3"/>
  <c r="BI214" i="3"/>
  <c r="BH214" i="3"/>
  <c r="BG214" i="3"/>
  <c r="BF214" i="3"/>
  <c r="T214" i="3"/>
  <c r="R214" i="3"/>
  <c r="P214" i="3"/>
  <c r="BI213" i="3"/>
  <c r="BH213" i="3"/>
  <c r="BG213" i="3"/>
  <c r="BF213" i="3"/>
  <c r="T213" i="3"/>
  <c r="R213" i="3"/>
  <c r="P213" i="3"/>
  <c r="BI212" i="3"/>
  <c r="BH212" i="3"/>
  <c r="BG212" i="3"/>
  <c r="BF212" i="3"/>
  <c r="T212" i="3"/>
  <c r="R212" i="3"/>
  <c r="P212" i="3"/>
  <c r="BI211" i="3"/>
  <c r="BH211" i="3"/>
  <c r="BG211" i="3"/>
  <c r="BF211" i="3"/>
  <c r="T211" i="3"/>
  <c r="R211" i="3"/>
  <c r="P211" i="3"/>
  <c r="BI210" i="3"/>
  <c r="BH210" i="3"/>
  <c r="BG210" i="3"/>
  <c r="BF210" i="3"/>
  <c r="T210" i="3"/>
  <c r="R210" i="3"/>
  <c r="P210" i="3"/>
  <c r="BI209" i="3"/>
  <c r="BH209" i="3"/>
  <c r="BG209" i="3"/>
  <c r="BF209" i="3"/>
  <c r="T209" i="3"/>
  <c r="R209" i="3"/>
  <c r="P209" i="3"/>
  <c r="BI207" i="3"/>
  <c r="BH207" i="3"/>
  <c r="BG207" i="3"/>
  <c r="BF207" i="3"/>
  <c r="T207" i="3"/>
  <c r="R207" i="3"/>
  <c r="P207" i="3"/>
  <c r="BI206" i="3"/>
  <c r="BH206" i="3"/>
  <c r="BG206" i="3"/>
  <c r="BF206" i="3"/>
  <c r="T206" i="3"/>
  <c r="R206" i="3"/>
  <c r="P206" i="3"/>
  <c r="BI205" i="3"/>
  <c r="BH205" i="3"/>
  <c r="BG205" i="3"/>
  <c r="BF205" i="3"/>
  <c r="T205" i="3"/>
  <c r="R205" i="3"/>
  <c r="P205" i="3"/>
  <c r="BI204" i="3"/>
  <c r="BH204" i="3"/>
  <c r="BG204" i="3"/>
  <c r="BF204" i="3"/>
  <c r="T204" i="3"/>
  <c r="R204" i="3"/>
  <c r="P204" i="3"/>
  <c r="BI203" i="3"/>
  <c r="BH203" i="3"/>
  <c r="BG203" i="3"/>
  <c r="BF203" i="3"/>
  <c r="T203" i="3"/>
  <c r="R203" i="3"/>
  <c r="P203" i="3"/>
  <c r="BI202" i="3"/>
  <c r="BH202" i="3"/>
  <c r="BG202" i="3"/>
  <c r="BF202" i="3"/>
  <c r="T202" i="3"/>
  <c r="R202" i="3"/>
  <c r="P202" i="3"/>
  <c r="BI201" i="3"/>
  <c r="BH201" i="3"/>
  <c r="BG201" i="3"/>
  <c r="BF201" i="3"/>
  <c r="T201" i="3"/>
  <c r="R201" i="3"/>
  <c r="P201" i="3"/>
  <c r="BI200" i="3"/>
  <c r="BH200" i="3"/>
  <c r="BG200" i="3"/>
  <c r="BF200" i="3"/>
  <c r="T200" i="3"/>
  <c r="R200" i="3"/>
  <c r="P200" i="3"/>
  <c r="BI199" i="3"/>
  <c r="BH199" i="3"/>
  <c r="BG199" i="3"/>
  <c r="BF199" i="3"/>
  <c r="T199" i="3"/>
  <c r="R199" i="3"/>
  <c r="P199" i="3"/>
  <c r="BI198" i="3"/>
  <c r="BH198" i="3"/>
  <c r="BG198" i="3"/>
  <c r="BF198" i="3"/>
  <c r="T198" i="3"/>
  <c r="R198" i="3"/>
  <c r="P198" i="3"/>
  <c r="BI197" i="3"/>
  <c r="BH197" i="3"/>
  <c r="BG197" i="3"/>
  <c r="BF197" i="3"/>
  <c r="T197" i="3"/>
  <c r="R197" i="3"/>
  <c r="P197" i="3"/>
  <c r="BI195" i="3"/>
  <c r="BH195" i="3"/>
  <c r="BG195" i="3"/>
  <c r="BF195" i="3"/>
  <c r="T195" i="3"/>
  <c r="R195" i="3"/>
  <c r="P195" i="3"/>
  <c r="BI194" i="3"/>
  <c r="BH194" i="3"/>
  <c r="BG194" i="3"/>
  <c r="BF194" i="3"/>
  <c r="T194" i="3"/>
  <c r="R194" i="3"/>
  <c r="P194" i="3"/>
  <c r="BI193" i="3"/>
  <c r="BH193" i="3"/>
  <c r="BG193" i="3"/>
  <c r="BF193" i="3"/>
  <c r="T193" i="3"/>
  <c r="R193" i="3"/>
  <c r="P193" i="3"/>
  <c r="BI192" i="3"/>
  <c r="BH192" i="3"/>
  <c r="BG192" i="3"/>
  <c r="BF192" i="3"/>
  <c r="T192" i="3"/>
  <c r="R192" i="3"/>
  <c r="P192" i="3"/>
  <c r="BI191" i="3"/>
  <c r="BH191" i="3"/>
  <c r="BG191" i="3"/>
  <c r="BF191" i="3"/>
  <c r="T191" i="3"/>
  <c r="R191" i="3"/>
  <c r="P191" i="3"/>
  <c r="BI190" i="3"/>
  <c r="BH190" i="3"/>
  <c r="BG190" i="3"/>
  <c r="BF190" i="3"/>
  <c r="T190" i="3"/>
  <c r="R190" i="3"/>
  <c r="P190" i="3"/>
  <c r="BI189" i="3"/>
  <c r="BH189" i="3"/>
  <c r="BG189" i="3"/>
  <c r="BF189" i="3"/>
  <c r="T189" i="3"/>
  <c r="R189" i="3"/>
  <c r="P189" i="3"/>
  <c r="BI188" i="3"/>
  <c r="BH188" i="3"/>
  <c r="BG188" i="3"/>
  <c r="BF188" i="3"/>
  <c r="T188" i="3"/>
  <c r="R188" i="3"/>
  <c r="P188" i="3"/>
  <c r="BI187" i="3"/>
  <c r="BH187" i="3"/>
  <c r="BG187" i="3"/>
  <c r="BF187" i="3"/>
  <c r="T187" i="3"/>
  <c r="R187" i="3"/>
  <c r="P187" i="3"/>
  <c r="BI186" i="3"/>
  <c r="BH186" i="3"/>
  <c r="BG186" i="3"/>
  <c r="BF186" i="3"/>
  <c r="T186" i="3"/>
  <c r="R186" i="3"/>
  <c r="P186" i="3"/>
  <c r="BI185" i="3"/>
  <c r="BH185" i="3"/>
  <c r="BG185" i="3"/>
  <c r="BF185" i="3"/>
  <c r="T185" i="3"/>
  <c r="R185" i="3"/>
  <c r="P185" i="3"/>
  <c r="BI183" i="3"/>
  <c r="BH183" i="3"/>
  <c r="BG183" i="3"/>
  <c r="BF183" i="3"/>
  <c r="T183" i="3"/>
  <c r="R183" i="3"/>
  <c r="P183" i="3"/>
  <c r="BI182" i="3"/>
  <c r="BH182" i="3"/>
  <c r="BG182" i="3"/>
  <c r="BF182" i="3"/>
  <c r="T182" i="3"/>
  <c r="R182" i="3"/>
  <c r="P182" i="3"/>
  <c r="BI181" i="3"/>
  <c r="BH181" i="3"/>
  <c r="BG181" i="3"/>
  <c r="BF181" i="3"/>
  <c r="T181" i="3"/>
  <c r="R181" i="3"/>
  <c r="P181" i="3"/>
  <c r="BI180" i="3"/>
  <c r="BH180" i="3"/>
  <c r="BG180" i="3"/>
  <c r="BF180" i="3"/>
  <c r="T180" i="3"/>
  <c r="R180" i="3"/>
  <c r="P180" i="3"/>
  <c r="BI179" i="3"/>
  <c r="BH179" i="3"/>
  <c r="BG179" i="3"/>
  <c r="BF179" i="3"/>
  <c r="T179" i="3"/>
  <c r="R179" i="3"/>
  <c r="P179" i="3"/>
  <c r="BI178" i="3"/>
  <c r="BH178" i="3"/>
  <c r="BG178" i="3"/>
  <c r="BF178" i="3"/>
  <c r="T178" i="3"/>
  <c r="R178" i="3"/>
  <c r="P178" i="3"/>
  <c r="BI177" i="3"/>
  <c r="BH177" i="3"/>
  <c r="BG177" i="3"/>
  <c r="BF177" i="3"/>
  <c r="T177" i="3"/>
  <c r="R177" i="3"/>
  <c r="P177" i="3"/>
  <c r="BI176" i="3"/>
  <c r="BH176" i="3"/>
  <c r="BG176" i="3"/>
  <c r="BF176" i="3"/>
  <c r="T176" i="3"/>
  <c r="R176" i="3"/>
  <c r="P176" i="3"/>
  <c r="BI175" i="3"/>
  <c r="BH175" i="3"/>
  <c r="BG175" i="3"/>
  <c r="BF175" i="3"/>
  <c r="T175" i="3"/>
  <c r="R175" i="3"/>
  <c r="P175" i="3"/>
  <c r="BI174" i="3"/>
  <c r="BH174" i="3"/>
  <c r="BG174" i="3"/>
  <c r="BF174" i="3"/>
  <c r="T174" i="3"/>
  <c r="R174" i="3"/>
  <c r="P174" i="3"/>
  <c r="BI173" i="3"/>
  <c r="BH173" i="3"/>
  <c r="BG173" i="3"/>
  <c r="BF173" i="3"/>
  <c r="T173" i="3"/>
  <c r="R173" i="3"/>
  <c r="P173" i="3"/>
  <c r="BI172" i="3"/>
  <c r="BH172" i="3"/>
  <c r="BG172" i="3"/>
  <c r="BF172" i="3"/>
  <c r="T172" i="3"/>
  <c r="R172" i="3"/>
  <c r="P172" i="3"/>
  <c r="BI171" i="3"/>
  <c r="BH171" i="3"/>
  <c r="BG171" i="3"/>
  <c r="BF171" i="3"/>
  <c r="T171" i="3"/>
  <c r="R171" i="3"/>
  <c r="P171" i="3"/>
  <c r="BI170" i="3"/>
  <c r="BH170" i="3"/>
  <c r="BG170" i="3"/>
  <c r="BF170" i="3"/>
  <c r="T170" i="3"/>
  <c r="R170" i="3"/>
  <c r="P170" i="3"/>
  <c r="BI169" i="3"/>
  <c r="BH169" i="3"/>
  <c r="BG169" i="3"/>
  <c r="BF169" i="3"/>
  <c r="T169" i="3"/>
  <c r="R169" i="3"/>
  <c r="P169" i="3"/>
  <c r="BI168" i="3"/>
  <c r="BH168" i="3"/>
  <c r="BG168" i="3"/>
  <c r="BF168" i="3"/>
  <c r="T168" i="3"/>
  <c r="R168" i="3"/>
  <c r="P168" i="3"/>
  <c r="BI167" i="3"/>
  <c r="BH167" i="3"/>
  <c r="BG167" i="3"/>
  <c r="BF167" i="3"/>
  <c r="T167" i="3"/>
  <c r="R167" i="3"/>
  <c r="P167" i="3"/>
  <c r="BI166" i="3"/>
  <c r="BH166" i="3"/>
  <c r="BG166" i="3"/>
  <c r="BF166" i="3"/>
  <c r="T166" i="3"/>
  <c r="R166" i="3"/>
  <c r="P166" i="3"/>
  <c r="BI165" i="3"/>
  <c r="BH165" i="3"/>
  <c r="BG165" i="3"/>
  <c r="BF165" i="3"/>
  <c r="T165" i="3"/>
  <c r="R165" i="3"/>
  <c r="P165" i="3"/>
  <c r="BI164" i="3"/>
  <c r="BH164" i="3"/>
  <c r="BG164" i="3"/>
  <c r="BF164" i="3"/>
  <c r="T164" i="3"/>
  <c r="R164" i="3"/>
  <c r="P164" i="3"/>
  <c r="BI163" i="3"/>
  <c r="BH163" i="3"/>
  <c r="BG163" i="3"/>
  <c r="BF163" i="3"/>
  <c r="T163" i="3"/>
  <c r="R163" i="3"/>
  <c r="P163" i="3"/>
  <c r="BI162" i="3"/>
  <c r="BH162" i="3"/>
  <c r="BG162" i="3"/>
  <c r="BF162" i="3"/>
  <c r="T162" i="3"/>
  <c r="R162" i="3"/>
  <c r="P162" i="3"/>
  <c r="BI161" i="3"/>
  <c r="BH161" i="3"/>
  <c r="BG161" i="3"/>
  <c r="BF161" i="3"/>
  <c r="T161" i="3"/>
  <c r="R161" i="3"/>
  <c r="P161" i="3"/>
  <c r="BI160" i="3"/>
  <c r="BH160" i="3"/>
  <c r="BG160" i="3"/>
  <c r="BF160" i="3"/>
  <c r="T160" i="3"/>
  <c r="R160" i="3"/>
  <c r="P160" i="3"/>
  <c r="BI159" i="3"/>
  <c r="BH159" i="3"/>
  <c r="BG159" i="3"/>
  <c r="BF159" i="3"/>
  <c r="T159" i="3"/>
  <c r="R159" i="3"/>
  <c r="P159" i="3"/>
  <c r="BI158" i="3"/>
  <c r="BH158" i="3"/>
  <c r="BG158" i="3"/>
  <c r="BF158" i="3"/>
  <c r="T158" i="3"/>
  <c r="R158" i="3"/>
  <c r="P158" i="3"/>
  <c r="BI157" i="3"/>
  <c r="BH157" i="3"/>
  <c r="BG157" i="3"/>
  <c r="BF157" i="3"/>
  <c r="T157" i="3"/>
  <c r="R157" i="3"/>
  <c r="P157" i="3"/>
  <c r="BI156" i="3"/>
  <c r="BH156" i="3"/>
  <c r="BG156" i="3"/>
  <c r="BF156" i="3"/>
  <c r="T156" i="3"/>
  <c r="R156" i="3"/>
  <c r="P156" i="3"/>
  <c r="BI155" i="3"/>
  <c r="BH155" i="3"/>
  <c r="BG155" i="3"/>
  <c r="BF155" i="3"/>
  <c r="T155" i="3"/>
  <c r="R155" i="3"/>
  <c r="P155" i="3"/>
  <c r="BI154" i="3"/>
  <c r="BH154" i="3"/>
  <c r="BG154" i="3"/>
  <c r="BF154" i="3"/>
  <c r="T154" i="3"/>
  <c r="R154" i="3"/>
  <c r="P154" i="3"/>
  <c r="BI153" i="3"/>
  <c r="BH153" i="3"/>
  <c r="BG153" i="3"/>
  <c r="BF153" i="3"/>
  <c r="T153" i="3"/>
  <c r="R153" i="3"/>
  <c r="P153" i="3"/>
  <c r="BI152" i="3"/>
  <c r="BH152" i="3"/>
  <c r="BG152" i="3"/>
  <c r="BF152" i="3"/>
  <c r="T152" i="3"/>
  <c r="R152" i="3"/>
  <c r="P152" i="3"/>
  <c r="BI151" i="3"/>
  <c r="BH151" i="3"/>
  <c r="BG151" i="3"/>
  <c r="BF151" i="3"/>
  <c r="T151" i="3"/>
  <c r="R151" i="3"/>
  <c r="P151" i="3"/>
  <c r="BI150" i="3"/>
  <c r="BH150" i="3"/>
  <c r="BG150" i="3"/>
  <c r="BF150" i="3"/>
  <c r="T150" i="3"/>
  <c r="R150" i="3"/>
  <c r="P150" i="3"/>
  <c r="BI149" i="3"/>
  <c r="BH149" i="3"/>
  <c r="BG149" i="3"/>
  <c r="BF149" i="3"/>
  <c r="T149" i="3"/>
  <c r="R149" i="3"/>
  <c r="P149" i="3"/>
  <c r="BI148" i="3"/>
  <c r="BH148" i="3"/>
  <c r="BG148" i="3"/>
  <c r="BF148" i="3"/>
  <c r="T148" i="3"/>
  <c r="R148" i="3"/>
  <c r="P148" i="3"/>
  <c r="BI147" i="3"/>
  <c r="BH147" i="3"/>
  <c r="BG147" i="3"/>
  <c r="BF147" i="3"/>
  <c r="T147" i="3"/>
  <c r="R147" i="3"/>
  <c r="P147" i="3"/>
  <c r="BI146" i="3"/>
  <c r="BH146" i="3"/>
  <c r="BG146" i="3"/>
  <c r="BF146" i="3"/>
  <c r="T146" i="3"/>
  <c r="R146" i="3"/>
  <c r="P146" i="3"/>
  <c r="BI145" i="3"/>
  <c r="BH145" i="3"/>
  <c r="BG145" i="3"/>
  <c r="BF145" i="3"/>
  <c r="T145" i="3"/>
  <c r="R145" i="3"/>
  <c r="P145" i="3"/>
  <c r="BI144" i="3"/>
  <c r="BH144" i="3"/>
  <c r="BG144" i="3"/>
  <c r="BF144" i="3"/>
  <c r="T144" i="3"/>
  <c r="R144" i="3"/>
  <c r="P144" i="3"/>
  <c r="BI142" i="3"/>
  <c r="BH142" i="3"/>
  <c r="BG142" i="3"/>
  <c r="BF142" i="3"/>
  <c r="T142" i="3"/>
  <c r="R142" i="3"/>
  <c r="P142" i="3"/>
  <c r="BI141" i="3"/>
  <c r="BH141" i="3"/>
  <c r="BG141" i="3"/>
  <c r="BF141" i="3"/>
  <c r="T141" i="3"/>
  <c r="R141" i="3"/>
  <c r="P141" i="3"/>
  <c r="BI140" i="3"/>
  <c r="BH140" i="3"/>
  <c r="BG140" i="3"/>
  <c r="BF140" i="3"/>
  <c r="T140" i="3"/>
  <c r="R140" i="3"/>
  <c r="P140" i="3"/>
  <c r="BI139" i="3"/>
  <c r="BH139" i="3"/>
  <c r="BG139" i="3"/>
  <c r="BF139" i="3"/>
  <c r="T139" i="3"/>
  <c r="R139" i="3"/>
  <c r="P139" i="3"/>
  <c r="BI138" i="3"/>
  <c r="BH138" i="3"/>
  <c r="BG138" i="3"/>
  <c r="BF138" i="3"/>
  <c r="T138" i="3"/>
  <c r="R138" i="3"/>
  <c r="P138" i="3"/>
  <c r="BI137" i="3"/>
  <c r="BH137" i="3"/>
  <c r="BG137" i="3"/>
  <c r="BF137" i="3"/>
  <c r="T137" i="3"/>
  <c r="R137" i="3"/>
  <c r="P137" i="3"/>
  <c r="BI136" i="3"/>
  <c r="BH136" i="3"/>
  <c r="BG136" i="3"/>
  <c r="BF136" i="3"/>
  <c r="T136" i="3"/>
  <c r="R136" i="3"/>
  <c r="P136" i="3"/>
  <c r="BI135" i="3"/>
  <c r="BH135" i="3"/>
  <c r="BG135" i="3"/>
  <c r="BF135" i="3"/>
  <c r="T135" i="3"/>
  <c r="R135" i="3"/>
  <c r="P135" i="3"/>
  <c r="F126" i="3"/>
  <c r="E124" i="3"/>
  <c r="F91" i="3"/>
  <c r="E89" i="3"/>
  <c r="J26" i="3"/>
  <c r="E26" i="3"/>
  <c r="J129" i="3"/>
  <c r="J25" i="3"/>
  <c r="J23" i="3"/>
  <c r="E23" i="3"/>
  <c r="J128" i="3" s="1"/>
  <c r="J22" i="3"/>
  <c r="J20" i="3"/>
  <c r="E20" i="3"/>
  <c r="J19" i="3"/>
  <c r="J17" i="3"/>
  <c r="E17" i="3"/>
  <c r="F128" i="3"/>
  <c r="J16" i="3"/>
  <c r="J14" i="3"/>
  <c r="J126" i="3" s="1"/>
  <c r="E7" i="3"/>
  <c r="E85" i="3" s="1"/>
  <c r="J39" i="2"/>
  <c r="J38" i="2"/>
  <c r="AY96" i="1" s="1"/>
  <c r="J37" i="2"/>
  <c r="AX96" i="1" s="1"/>
  <c r="BI156" i="2"/>
  <c r="BH156" i="2"/>
  <c r="BG156" i="2"/>
  <c r="BF156" i="2"/>
  <c r="T156" i="2"/>
  <c r="R156" i="2"/>
  <c r="P156" i="2"/>
  <c r="BI155" i="2"/>
  <c r="BH155" i="2"/>
  <c r="BG155" i="2"/>
  <c r="BF155" i="2"/>
  <c r="T155" i="2"/>
  <c r="R155" i="2"/>
  <c r="P155" i="2"/>
  <c r="BI153" i="2"/>
  <c r="BH153" i="2"/>
  <c r="BG153" i="2"/>
  <c r="BF153" i="2"/>
  <c r="T153" i="2"/>
  <c r="R153" i="2"/>
  <c r="P153" i="2"/>
  <c r="BI152" i="2"/>
  <c r="BH152" i="2"/>
  <c r="BG152" i="2"/>
  <c r="BF152" i="2"/>
  <c r="T152" i="2"/>
  <c r="R152" i="2"/>
  <c r="P152" i="2"/>
  <c r="BI151" i="2"/>
  <c r="BH151" i="2"/>
  <c r="BG151" i="2"/>
  <c r="BF151" i="2"/>
  <c r="T151" i="2"/>
  <c r="R151" i="2"/>
  <c r="P151" i="2"/>
  <c r="BI150" i="2"/>
  <c r="BH150" i="2"/>
  <c r="BG150" i="2"/>
  <c r="BF150" i="2"/>
  <c r="T150" i="2"/>
  <c r="R150" i="2"/>
  <c r="P150" i="2"/>
  <c r="BI149" i="2"/>
  <c r="BH149" i="2"/>
  <c r="BG149" i="2"/>
  <c r="BF149" i="2"/>
  <c r="T149" i="2"/>
  <c r="R149" i="2"/>
  <c r="P149" i="2"/>
  <c r="BI148" i="2"/>
  <c r="BH148" i="2"/>
  <c r="BG148" i="2"/>
  <c r="BF148" i="2"/>
  <c r="T148" i="2"/>
  <c r="R148" i="2"/>
  <c r="P148" i="2"/>
  <c r="BI147" i="2"/>
  <c r="BH147" i="2"/>
  <c r="BG147" i="2"/>
  <c r="BF147" i="2"/>
  <c r="T147" i="2"/>
  <c r="R147" i="2"/>
  <c r="P147" i="2"/>
  <c r="BI146" i="2"/>
  <c r="BH146" i="2"/>
  <c r="BG146" i="2"/>
  <c r="BF146" i="2"/>
  <c r="T146" i="2"/>
  <c r="R146" i="2"/>
  <c r="P146" i="2"/>
  <c r="BI145" i="2"/>
  <c r="BH145" i="2"/>
  <c r="BG145" i="2"/>
  <c r="BF145" i="2"/>
  <c r="T145" i="2"/>
  <c r="R145" i="2"/>
  <c r="P145" i="2"/>
  <c r="BI144" i="2"/>
  <c r="BH144" i="2"/>
  <c r="BG144" i="2"/>
  <c r="BF144" i="2"/>
  <c r="T144" i="2"/>
  <c r="R144" i="2"/>
  <c r="P144" i="2"/>
  <c r="BI143" i="2"/>
  <c r="BH143" i="2"/>
  <c r="BG143" i="2"/>
  <c r="BF143" i="2"/>
  <c r="T143" i="2"/>
  <c r="R143" i="2"/>
  <c r="P143" i="2"/>
  <c r="BI142" i="2"/>
  <c r="BH142" i="2"/>
  <c r="BG142" i="2"/>
  <c r="BF142" i="2"/>
  <c r="T142" i="2"/>
  <c r="R142" i="2"/>
  <c r="P142" i="2"/>
  <c r="BI141" i="2"/>
  <c r="BH141" i="2"/>
  <c r="BG141" i="2"/>
  <c r="BF141" i="2"/>
  <c r="T141" i="2"/>
  <c r="R141" i="2"/>
  <c r="P141" i="2"/>
  <c r="BI140" i="2"/>
  <c r="BH140" i="2"/>
  <c r="BG140" i="2"/>
  <c r="BF140" i="2"/>
  <c r="T140" i="2"/>
  <c r="R140" i="2"/>
  <c r="P140" i="2"/>
  <c r="BI139" i="2"/>
  <c r="BH139" i="2"/>
  <c r="BG139" i="2"/>
  <c r="BF139" i="2"/>
  <c r="T139" i="2"/>
  <c r="R139" i="2"/>
  <c r="P139" i="2"/>
  <c r="BI138" i="2"/>
  <c r="BH138" i="2"/>
  <c r="BG138" i="2"/>
  <c r="BF138" i="2"/>
  <c r="T138" i="2"/>
  <c r="R138" i="2"/>
  <c r="P138" i="2"/>
  <c r="BI137" i="2"/>
  <c r="BH137" i="2"/>
  <c r="BG137" i="2"/>
  <c r="BF137" i="2"/>
  <c r="T137" i="2"/>
  <c r="R137" i="2"/>
  <c r="P137" i="2"/>
  <c r="BI136" i="2"/>
  <c r="BH136" i="2"/>
  <c r="BG136" i="2"/>
  <c r="BF136" i="2"/>
  <c r="T136" i="2"/>
  <c r="R136" i="2"/>
  <c r="P136" i="2"/>
  <c r="BI135" i="2"/>
  <c r="BH135" i="2"/>
  <c r="BG135" i="2"/>
  <c r="BF135" i="2"/>
  <c r="T135" i="2"/>
  <c r="R135" i="2"/>
  <c r="P135" i="2"/>
  <c r="BI134" i="2"/>
  <c r="BH134" i="2"/>
  <c r="BG134" i="2"/>
  <c r="BF134" i="2"/>
  <c r="T134" i="2"/>
  <c r="R134" i="2"/>
  <c r="P134" i="2"/>
  <c r="BI133" i="2"/>
  <c r="BH133" i="2"/>
  <c r="BG133" i="2"/>
  <c r="BF133" i="2"/>
  <c r="T133" i="2"/>
  <c r="R133" i="2"/>
  <c r="P133" i="2"/>
  <c r="BI132" i="2"/>
  <c r="BH132" i="2"/>
  <c r="BG132" i="2"/>
  <c r="BF132" i="2"/>
  <c r="T132" i="2"/>
  <c r="R132" i="2"/>
  <c r="P132" i="2"/>
  <c r="BI131" i="2"/>
  <c r="BH131" i="2"/>
  <c r="BG131" i="2"/>
  <c r="BF131" i="2"/>
  <c r="T131" i="2"/>
  <c r="R131" i="2"/>
  <c r="P131" i="2"/>
  <c r="BI130" i="2"/>
  <c r="BH130" i="2"/>
  <c r="BG130" i="2"/>
  <c r="BF130" i="2"/>
  <c r="T130" i="2"/>
  <c r="R130" i="2"/>
  <c r="P130" i="2"/>
  <c r="BI129" i="2"/>
  <c r="BH129" i="2"/>
  <c r="BG129" i="2"/>
  <c r="BF129" i="2"/>
  <c r="T129" i="2"/>
  <c r="R129" i="2"/>
  <c r="P129" i="2"/>
  <c r="BI128" i="2"/>
  <c r="BH128" i="2"/>
  <c r="BG128" i="2"/>
  <c r="BF128" i="2"/>
  <c r="T128" i="2"/>
  <c r="R128" i="2"/>
  <c r="P128" i="2"/>
  <c r="BI127" i="2"/>
  <c r="BH127" i="2"/>
  <c r="BG127" i="2"/>
  <c r="BF127" i="2"/>
  <c r="T127" i="2"/>
  <c r="R127" i="2"/>
  <c r="P127" i="2"/>
  <c r="BI126" i="2"/>
  <c r="BH126" i="2"/>
  <c r="BG126" i="2"/>
  <c r="BF126" i="2"/>
  <c r="T126" i="2"/>
  <c r="R126" i="2"/>
  <c r="P126" i="2"/>
  <c r="F117" i="2"/>
  <c r="E115" i="2"/>
  <c r="F91" i="2"/>
  <c r="E89" i="2"/>
  <c r="J26" i="2"/>
  <c r="E26" i="2"/>
  <c r="J120" i="2"/>
  <c r="J25" i="2"/>
  <c r="J23" i="2"/>
  <c r="E23" i="2"/>
  <c r="J93" i="2"/>
  <c r="J22" i="2"/>
  <c r="J20" i="2"/>
  <c r="E20" i="2"/>
  <c r="J19" i="2"/>
  <c r="J17" i="2"/>
  <c r="E17" i="2"/>
  <c r="F93" i="2" s="1"/>
  <c r="J16" i="2"/>
  <c r="J14" i="2"/>
  <c r="J91" i="2" s="1"/>
  <c r="E7" i="2"/>
  <c r="E85" i="2" s="1"/>
  <c r="L90" i="1"/>
  <c r="AM90" i="1"/>
  <c r="AM89" i="1"/>
  <c r="L89" i="1"/>
  <c r="AM87" i="1"/>
  <c r="L87" i="1"/>
  <c r="L85" i="1"/>
  <c r="L84" i="1"/>
  <c r="BK272" i="6"/>
  <c r="J268" i="6"/>
  <c r="BK264" i="6"/>
  <c r="J262" i="6"/>
  <c r="J261" i="6"/>
  <c r="BK256" i="6"/>
  <c r="J250" i="6"/>
  <c r="BK245" i="6"/>
  <c r="J242" i="6"/>
  <c r="J240" i="6"/>
  <c r="J239" i="6"/>
  <c r="BK233" i="6"/>
  <c r="J231" i="6"/>
  <c r="J230" i="6"/>
  <c r="J217" i="6"/>
  <c r="J206" i="6"/>
  <c r="BK192" i="6"/>
  <c r="BK181" i="6"/>
  <c r="J178" i="6"/>
  <c r="J176" i="6"/>
  <c r="J173" i="6"/>
  <c r="BK172" i="6"/>
  <c r="BK171" i="6"/>
  <c r="BK169" i="6"/>
  <c r="J167" i="6"/>
  <c r="J163" i="6"/>
  <c r="J151" i="6"/>
  <c r="BK150" i="6"/>
  <c r="BK139" i="6"/>
  <c r="BK137" i="6"/>
  <c r="J186" i="4"/>
  <c r="BK178" i="4"/>
  <c r="J143" i="4"/>
  <c r="J141" i="4"/>
  <c r="J308" i="3"/>
  <c r="J301" i="3"/>
  <c r="J300" i="3"/>
  <c r="BK295" i="3"/>
  <c r="J294" i="3"/>
  <c r="BK293" i="3"/>
  <c r="BK283" i="3"/>
  <c r="BK282" i="3"/>
  <c r="J273" i="3"/>
  <c r="J267" i="3"/>
  <c r="J257" i="3"/>
  <c r="BK252" i="3"/>
  <c r="BK248" i="3"/>
  <c r="J247" i="3"/>
  <c r="J246" i="3"/>
  <c r="BK245" i="3"/>
  <c r="BK243" i="3"/>
  <c r="BK241" i="3"/>
  <c r="J240" i="3"/>
  <c r="BK237" i="3"/>
  <c r="BK234" i="3"/>
  <c r="J231" i="3"/>
  <c r="J206" i="3"/>
  <c r="J200" i="3"/>
  <c r="BK183" i="3"/>
  <c r="J157" i="3"/>
  <c r="BK141" i="3"/>
  <c r="BK156" i="2"/>
  <c r="J146" i="2"/>
  <c r="BK140" i="2"/>
  <c r="BK131" i="2"/>
  <c r="J267" i="6"/>
  <c r="J264" i="6"/>
  <c r="BK254" i="6"/>
  <c r="J251" i="6"/>
  <c r="BK250" i="6"/>
  <c r="BK238" i="6"/>
  <c r="J236" i="6"/>
  <c r="J235" i="6"/>
  <c r="BK234" i="6"/>
  <c r="J221" i="6"/>
  <c r="J207" i="6"/>
  <c r="BK204" i="6"/>
  <c r="BK195" i="6"/>
  <c r="BK194" i="6"/>
  <c r="J193" i="6"/>
  <c r="J186" i="6"/>
  <c r="J170" i="6"/>
  <c r="J169" i="6"/>
  <c r="J166" i="6"/>
  <c r="BK149" i="6"/>
  <c r="J148" i="6"/>
  <c r="BK140" i="6"/>
  <c r="BK194" i="4"/>
  <c r="BK186" i="4"/>
  <c r="BK184" i="4"/>
  <c r="J162" i="4"/>
  <c r="BK161" i="4"/>
  <c r="J145" i="4"/>
  <c r="J137" i="4"/>
  <c r="BK334" i="3"/>
  <c r="BK332" i="3"/>
  <c r="BK328" i="3"/>
  <c r="J327" i="3"/>
  <c r="BK321" i="3"/>
  <c r="J312" i="3"/>
  <c r="J311" i="3"/>
  <c r="J305" i="3"/>
  <c r="J304" i="3"/>
  <c r="BK288" i="3"/>
  <c r="J282" i="3"/>
  <c r="BK274" i="3"/>
  <c r="BK261" i="3"/>
  <c r="J259" i="3"/>
  <c r="J258" i="3"/>
  <c r="J256" i="3"/>
  <c r="J248" i="3"/>
  <c r="J234" i="3"/>
  <c r="BK225" i="3"/>
  <c r="BK224" i="3"/>
  <c r="BK223" i="3"/>
  <c r="BK219" i="3"/>
  <c r="J218" i="3"/>
  <c r="BK215" i="3"/>
  <c r="J213" i="3"/>
  <c r="BK207" i="3"/>
  <c r="BK190" i="3"/>
  <c r="BK187" i="3"/>
  <c r="J182" i="3"/>
  <c r="J169" i="3"/>
  <c r="J168" i="3"/>
  <c r="J167" i="3"/>
  <c r="BK156" i="3"/>
  <c r="BK155" i="3"/>
  <c r="J151" i="3"/>
  <c r="BK146" i="3"/>
  <c r="J155" i="2"/>
  <c r="J142" i="2"/>
  <c r="J141" i="2"/>
  <c r="BK133" i="2"/>
  <c r="BK132" i="2"/>
  <c r="J131" i="2"/>
  <c r="BK281" i="6"/>
  <c r="J281" i="6"/>
  <c r="BK280" i="6"/>
  <c r="BK279" i="6"/>
  <c r="J278" i="6"/>
  <c r="J275" i="6"/>
  <c r="BK266" i="6"/>
  <c r="BK261" i="6"/>
  <c r="J216" i="6"/>
  <c r="BK193" i="6"/>
  <c r="J182" i="6"/>
  <c r="J181" i="6"/>
  <c r="J164" i="6"/>
  <c r="BK163" i="6"/>
  <c r="BK161" i="6"/>
  <c r="BK160" i="6"/>
  <c r="J158" i="6"/>
  <c r="BK157" i="6"/>
  <c r="J139" i="6"/>
  <c r="J137" i="6"/>
  <c r="F37" i="5"/>
  <c r="J183" i="4"/>
  <c r="J171" i="4"/>
  <c r="J170" i="4"/>
  <c r="BK169" i="4"/>
  <c r="BK167" i="4"/>
  <c r="BK162" i="4"/>
  <c r="J158" i="4"/>
  <c r="J148" i="4"/>
  <c r="J319" i="3"/>
  <c r="J317" i="3"/>
  <c r="BK311" i="3"/>
  <c r="BK306" i="3"/>
  <c r="BK292" i="3"/>
  <c r="BK291" i="3"/>
  <c r="J289" i="3"/>
  <c r="J288" i="3"/>
  <c r="J286" i="3"/>
  <c r="J280" i="3"/>
  <c r="BK273" i="3"/>
  <c r="J268" i="3"/>
  <c r="BK264" i="3"/>
  <c r="J261" i="3"/>
  <c r="J260" i="3"/>
  <c r="J236" i="3"/>
  <c r="J235" i="3"/>
  <c r="BK226" i="3"/>
  <c r="BK217" i="3"/>
  <c r="BK211" i="3"/>
  <c r="J210" i="3"/>
  <c r="J209" i="3"/>
  <c r="BK204" i="3"/>
  <c r="J203" i="3"/>
  <c r="J199" i="3"/>
  <c r="BK194" i="3"/>
  <c r="J183" i="3"/>
  <c r="BK177" i="3"/>
  <c r="J150" i="3"/>
  <c r="BK152" i="2"/>
  <c r="BK143" i="2"/>
  <c r="J136" i="2"/>
  <c r="BK130" i="2"/>
  <c r="BK249" i="6"/>
  <c r="J246" i="6"/>
  <c r="J245" i="6"/>
  <c r="BK235" i="6"/>
  <c r="J228" i="6"/>
  <c r="J226" i="6"/>
  <c r="J212" i="6"/>
  <c r="BK211" i="6"/>
  <c r="BK210" i="6"/>
  <c r="BK200" i="6"/>
  <c r="BK188" i="6"/>
  <c r="J187" i="6"/>
  <c r="BK173" i="6"/>
  <c r="J36" i="5"/>
  <c r="J196" i="4"/>
  <c r="BK191" i="4"/>
  <c r="BK189" i="4"/>
  <c r="BK188" i="4"/>
  <c r="BK183" i="4"/>
  <c r="BK140" i="4"/>
  <c r="BK317" i="3"/>
  <c r="J307" i="3"/>
  <c r="J296" i="3"/>
  <c r="J285" i="3"/>
  <c r="BK263" i="3"/>
  <c r="BK257" i="3"/>
  <c r="BK247" i="3"/>
  <c r="J242" i="3"/>
  <c r="BK238" i="3"/>
  <c r="J237" i="3"/>
  <c r="BK222" i="3"/>
  <c r="J221" i="3"/>
  <c r="BK218" i="3"/>
  <c r="J214" i="3"/>
  <c r="J193" i="3"/>
  <c r="J190" i="3"/>
  <c r="J174" i="3"/>
  <c r="J154" i="3"/>
  <c r="BK147" i="3"/>
  <c r="J146" i="3"/>
  <c r="BK138" i="3"/>
  <c r="BK137" i="3"/>
  <c r="J153" i="2"/>
  <c r="J143" i="2"/>
  <c r="J135" i="2"/>
  <c r="BK129" i="2"/>
  <c r="J283" i="6"/>
  <c r="J172" i="4"/>
  <c r="J161" i="4"/>
  <c r="J159" i="4"/>
  <c r="BK155" i="4"/>
  <c r="BK154" i="4"/>
  <c r="J149" i="4"/>
  <c r="BK144" i="4"/>
  <c r="BK141" i="4"/>
  <c r="J140" i="4"/>
  <c r="J335" i="3"/>
  <c r="BK333" i="3"/>
  <c r="J332" i="3"/>
  <c r="J331" i="3"/>
  <c r="J330" i="3"/>
  <c r="J328" i="3"/>
  <c r="BK319" i="3"/>
  <c r="BK318" i="3"/>
  <c r="J316" i="3"/>
  <c r="BK315" i="3"/>
  <c r="J302" i="3"/>
  <c r="BK294" i="3"/>
  <c r="BK289" i="3"/>
  <c r="J276" i="3"/>
  <c r="J275" i="3"/>
  <c r="J274" i="3"/>
  <c r="BK268" i="3"/>
  <c r="BK267" i="3"/>
  <c r="BK259" i="3"/>
  <c r="BK256" i="3"/>
  <c r="J255" i="3"/>
  <c r="J250" i="3"/>
  <c r="J249" i="3"/>
  <c r="J226" i="3"/>
  <c r="J225" i="3"/>
  <c r="BK220" i="3"/>
  <c r="J212" i="3"/>
  <c r="BK206" i="3"/>
  <c r="J205" i="3"/>
  <c r="BK200" i="3"/>
  <c r="J197" i="3"/>
  <c r="BK192" i="3"/>
  <c r="J191" i="3"/>
  <c r="J187" i="3"/>
  <c r="BK163" i="3"/>
  <c r="J142" i="3"/>
  <c r="BK139" i="3"/>
  <c r="BK151" i="2"/>
  <c r="J150" i="2"/>
  <c r="BK136" i="2"/>
  <c r="BK134" i="2"/>
  <c r="J133" i="2"/>
  <c r="J132" i="2"/>
  <c r="BK283" i="6"/>
  <c r="BK282" i="6"/>
  <c r="J282" i="6"/>
  <c r="J280" i="6"/>
  <c r="J279" i="6"/>
  <c r="BK278" i="6"/>
  <c r="J277" i="6"/>
  <c r="J273" i="6"/>
  <c r="J272" i="6"/>
  <c r="BK271" i="6"/>
  <c r="J270" i="6"/>
  <c r="BK268" i="6"/>
  <c r="BK262" i="6"/>
  <c r="BK260" i="6"/>
  <c r="BK259" i="6"/>
  <c r="BK258" i="6"/>
  <c r="J252" i="6"/>
  <c r="BK237" i="6"/>
  <c r="J232" i="6"/>
  <c r="BK231" i="6"/>
  <c r="BK217" i="6"/>
  <c r="J202" i="6"/>
  <c r="J197" i="6"/>
  <c r="J196" i="6"/>
  <c r="J191" i="6"/>
  <c r="BK174" i="6"/>
  <c r="J165" i="6"/>
  <c r="BK164" i="6"/>
  <c r="J159" i="6"/>
  <c r="BK146" i="6"/>
  <c r="BK145" i="6"/>
  <c r="J143" i="6"/>
  <c r="J125" i="5"/>
  <c r="J195" i="4"/>
  <c r="BK187" i="4"/>
  <c r="BK175" i="4"/>
  <c r="J318" i="3"/>
  <c r="J314" i="3"/>
  <c r="J310" i="3"/>
  <c r="J306" i="3"/>
  <c r="BK305" i="3"/>
  <c r="J299" i="3"/>
  <c r="BK285" i="3"/>
  <c r="BK284" i="3"/>
  <c r="J283" i="3"/>
  <c r="BK278" i="3"/>
  <c r="BK269" i="3"/>
  <c r="BK262" i="3"/>
  <c r="BK255" i="3"/>
  <c r="BK251" i="3"/>
  <c r="BK250" i="3"/>
  <c r="BK240" i="3"/>
  <c r="BK209" i="3"/>
  <c r="J207" i="3"/>
  <c r="BK199" i="3"/>
  <c r="BK179" i="3"/>
  <c r="J173" i="3"/>
  <c r="BK161" i="3"/>
  <c r="J158" i="3"/>
  <c r="J156" i="3"/>
  <c r="J144" i="3"/>
  <c r="J135" i="3"/>
  <c r="J151" i="2"/>
  <c r="BK149" i="2"/>
  <c r="BK148" i="2"/>
  <c r="BK142" i="2"/>
  <c r="BK137" i="2"/>
  <c r="BK135" i="2"/>
  <c r="BK128" i="2"/>
  <c r="BK127" i="2"/>
  <c r="J265" i="6"/>
  <c r="J263" i="6"/>
  <c r="BK253" i="6"/>
  <c r="BK252" i="6"/>
  <c r="BK251" i="6"/>
  <c r="BK232" i="6"/>
  <c r="BK226" i="6"/>
  <c r="BK222" i="6"/>
  <c r="J210" i="6"/>
  <c r="BK199" i="6"/>
  <c r="BK191" i="6"/>
  <c r="BK186" i="6"/>
  <c r="BK185" i="6"/>
  <c r="BK180" i="6"/>
  <c r="J179" i="6"/>
  <c r="BK178" i="6"/>
  <c r="J177" i="6"/>
  <c r="BK165" i="6"/>
  <c r="J157" i="6"/>
  <c r="BK154" i="6"/>
  <c r="J153" i="6"/>
  <c r="J149" i="6"/>
  <c r="J146" i="6"/>
  <c r="J141" i="6"/>
  <c r="J140" i="6"/>
  <c r="BK182" i="4"/>
  <c r="J180" i="4"/>
  <c r="J178" i="4"/>
  <c r="J174" i="4"/>
  <c r="J167" i="4"/>
  <c r="BK157" i="4"/>
  <c r="J154" i="4"/>
  <c r="BK153" i="4"/>
  <c r="BK151" i="4"/>
  <c r="J147" i="4"/>
  <c r="BK307" i="3"/>
  <c r="BK303" i="3"/>
  <c r="BK299" i="3"/>
  <c r="J298" i="3"/>
  <c r="BK287" i="3"/>
  <c r="BK286" i="3"/>
  <c r="J284" i="3"/>
  <c r="BK281" i="3"/>
  <c r="J271" i="3"/>
  <c r="J270" i="3"/>
  <c r="J269" i="3"/>
  <c r="J266" i="3"/>
  <c r="J263" i="3"/>
  <c r="J262" i="3"/>
  <c r="BK258" i="3"/>
  <c r="BK249" i="3"/>
  <c r="J245" i="3"/>
  <c r="J239" i="3"/>
  <c r="J238" i="3"/>
  <c r="BK233" i="3"/>
  <c r="J232" i="3"/>
  <c r="J222" i="3"/>
  <c r="J220" i="3"/>
  <c r="J219" i="3"/>
  <c r="J216" i="3"/>
  <c r="J215" i="3"/>
  <c r="BK214" i="3"/>
  <c r="BK213" i="3"/>
  <c r="BK212" i="3"/>
  <c r="J211" i="3"/>
  <c r="BK205" i="3"/>
  <c r="BK195" i="3"/>
  <c r="J194" i="3"/>
  <c r="BK193" i="3"/>
  <c r="BK186" i="3"/>
  <c r="J185" i="3"/>
  <c r="J178" i="3"/>
  <c r="BK175" i="3"/>
  <c r="BK174" i="3"/>
  <c r="BK168" i="3"/>
  <c r="J166" i="3"/>
  <c r="J165" i="3"/>
  <c r="J164" i="3"/>
  <c r="J163" i="3"/>
  <c r="BK159" i="3"/>
  <c r="J153" i="3"/>
  <c r="J152" i="3"/>
  <c r="J149" i="3"/>
  <c r="J145" i="3"/>
  <c r="J140" i="3"/>
  <c r="J136" i="3"/>
  <c r="BK153" i="2"/>
  <c r="BK150" i="2"/>
  <c r="J148" i="2"/>
  <c r="J128" i="2"/>
  <c r="J127" i="2"/>
  <c r="BK277" i="6"/>
  <c r="BK275" i="6"/>
  <c r="BK273" i="6"/>
  <c r="J271" i="6"/>
  <c r="BK270" i="6"/>
  <c r="BK269" i="6"/>
  <c r="BK265" i="6"/>
  <c r="J260" i="6"/>
  <c r="J256" i="6"/>
  <c r="J249" i="6"/>
  <c r="BK242" i="6"/>
  <c r="J222" i="6"/>
  <c r="BK221" i="6"/>
  <c r="BK220" i="6"/>
  <c r="J218" i="6"/>
  <c r="BK214" i="6"/>
  <c r="J213" i="6"/>
  <c r="BK212" i="6"/>
  <c r="J205" i="6"/>
  <c r="J204" i="6"/>
  <c r="J203" i="6"/>
  <c r="J201" i="6"/>
  <c r="J200" i="6"/>
  <c r="J185" i="6"/>
  <c r="BK179" i="6"/>
  <c r="J171" i="6"/>
  <c r="BK170" i="6"/>
  <c r="BK162" i="6"/>
  <c r="J161" i="6"/>
  <c r="BK151" i="6"/>
  <c r="J150" i="6"/>
  <c r="BK143" i="6"/>
  <c r="F36" i="5"/>
  <c r="BK176" i="4"/>
  <c r="J175" i="4"/>
  <c r="J166" i="4"/>
  <c r="BK149" i="4"/>
  <c r="BK148" i="4"/>
  <c r="BK147" i="4"/>
  <c r="BK137" i="4"/>
  <c r="J136" i="4"/>
  <c r="BK331" i="3"/>
  <c r="J325" i="3"/>
  <c r="BK324" i="3"/>
  <c r="BK323" i="3"/>
  <c r="BK313" i="3"/>
  <c r="BK310" i="3"/>
  <c r="BK309" i="3"/>
  <c r="J295" i="3"/>
  <c r="BK277" i="3"/>
  <c r="BK265" i="3"/>
  <c r="J264" i="3"/>
  <c r="BK235" i="3"/>
  <c r="BK232" i="3"/>
  <c r="BK231" i="3"/>
  <c r="BK230" i="3"/>
  <c r="BK228" i="3"/>
  <c r="BK227" i="3"/>
  <c r="BK221" i="3"/>
  <c r="J202" i="3"/>
  <c r="BK182" i="3"/>
  <c r="BK181" i="3"/>
  <c r="BK180" i="3"/>
  <c r="J176" i="3"/>
  <c r="J175" i="3"/>
  <c r="BK173" i="3"/>
  <c r="J170" i="3"/>
  <c r="BK167" i="3"/>
  <c r="BK160" i="3"/>
  <c r="J159" i="3"/>
  <c r="BK158" i="3"/>
  <c r="J138" i="3"/>
  <c r="J156" i="2"/>
  <c r="J147" i="2"/>
  <c r="J139" i="2"/>
  <c r="BK138" i="2"/>
  <c r="J137" i="2"/>
  <c r="J126" i="2"/>
  <c r="J184" i="4"/>
  <c r="J182" i="4"/>
  <c r="BK172" i="4"/>
  <c r="BK166" i="4"/>
  <c r="BK159" i="4"/>
  <c r="J153" i="4"/>
  <c r="BK336" i="3"/>
  <c r="J333" i="3"/>
  <c r="BK330" i="3"/>
  <c r="BK327" i="3"/>
  <c r="J324" i="3"/>
  <c r="J323" i="3"/>
  <c r="BK322" i="3"/>
  <c r="J321" i="3"/>
  <c r="J313" i="3"/>
  <c r="J309" i="3"/>
  <c r="BK308" i="3"/>
  <c r="BK298" i="3"/>
  <c r="J297" i="3"/>
  <c r="BK296" i="3"/>
  <c r="J291" i="3"/>
  <c r="J287" i="3"/>
  <c r="J281" i="3"/>
  <c r="J272" i="3"/>
  <c r="BK239" i="3"/>
  <c r="J227" i="3"/>
  <c r="J217" i="3"/>
  <c r="BK216" i="3"/>
  <c r="BK210" i="3"/>
  <c r="J201" i="3"/>
  <c r="J192" i="3"/>
  <c r="BK191" i="3"/>
  <c r="BK188" i="3"/>
  <c r="J161" i="3"/>
  <c r="J160" i="3"/>
  <c r="BK157" i="3"/>
  <c r="BK154" i="3"/>
  <c r="BK153" i="3"/>
  <c r="BK144" i="3"/>
  <c r="J139" i="3"/>
  <c r="BK136" i="3"/>
  <c r="BK135" i="3"/>
  <c r="BK139" i="2"/>
  <c r="J269" i="6"/>
  <c r="BK267" i="6"/>
  <c r="J266" i="6"/>
  <c r="BK263" i="6"/>
  <c r="J259" i="6"/>
  <c r="BK255" i="6"/>
  <c r="J254" i="6"/>
  <c r="J253" i="6"/>
  <c r="BK248" i="6"/>
  <c r="BK244" i="6"/>
  <c r="BK236" i="6"/>
  <c r="BK230" i="6"/>
  <c r="BK228" i="6"/>
  <c r="BK224" i="6"/>
  <c r="J220" i="6"/>
  <c r="BK219" i="6"/>
  <c r="BK218" i="6"/>
  <c r="J215" i="6"/>
  <c r="BK206" i="6"/>
  <c r="BK203" i="6"/>
  <c r="BK202" i="6"/>
  <c r="J198" i="6"/>
  <c r="BK196" i="6"/>
  <c r="J195" i="6"/>
  <c r="J194" i="6"/>
  <c r="BK190" i="6"/>
  <c r="BK189" i="6"/>
  <c r="BK184" i="6"/>
  <c r="BK183" i="6"/>
  <c r="J180" i="6"/>
  <c r="BK175" i="6"/>
  <c r="J174" i="6"/>
  <c r="BK166" i="6"/>
  <c r="BK158" i="6"/>
  <c r="BK148" i="6"/>
  <c r="BK141" i="6"/>
  <c r="BK125" i="5"/>
  <c r="J191" i="4"/>
  <c r="BK174" i="4"/>
  <c r="BK171" i="4"/>
  <c r="J169" i="4"/>
  <c r="J164" i="4"/>
  <c r="J155" i="4"/>
  <c r="J151" i="4"/>
  <c r="BK136" i="4"/>
  <c r="J315" i="3"/>
  <c r="BK314" i="3"/>
  <c r="BK300" i="3"/>
  <c r="BK297" i="3"/>
  <c r="J292" i="3"/>
  <c r="BK275" i="3"/>
  <c r="BK270" i="3"/>
  <c r="BK266" i="3"/>
  <c r="J244" i="3"/>
  <c r="BK236" i="3"/>
  <c r="BK229" i="3"/>
  <c r="J198" i="3"/>
  <c r="J189" i="3"/>
  <c r="J186" i="3"/>
  <c r="J179" i="3"/>
  <c r="BK176" i="3"/>
  <c r="BK172" i="3"/>
  <c r="J172" i="3"/>
  <c r="BK171" i="3"/>
  <c r="J171" i="3"/>
  <c r="J162" i="3"/>
  <c r="BK152" i="3"/>
  <c r="BK150" i="3"/>
  <c r="BK149" i="3"/>
  <c r="BK148" i="3"/>
  <c r="BK142" i="3"/>
  <c r="J141" i="3"/>
  <c r="BK145" i="2"/>
  <c r="BK144" i="2"/>
  <c r="J258" i="6"/>
  <c r="J255" i="6"/>
  <c r="BK246" i="6"/>
  <c r="J243" i="6"/>
  <c r="J237" i="6"/>
  <c r="J234" i="6"/>
  <c r="J233" i="6"/>
  <c r="BK225" i="6"/>
  <c r="J224" i="6"/>
  <c r="BK223" i="6"/>
  <c r="BK215" i="6"/>
  <c r="J214" i="6"/>
  <c r="BK213" i="6"/>
  <c r="J208" i="6"/>
  <c r="J199" i="6"/>
  <c r="BK198" i="6"/>
  <c r="J175" i="6"/>
  <c r="J172" i="6"/>
  <c r="BK167" i="6"/>
  <c r="BK196" i="4"/>
  <c r="BK195" i="4"/>
  <c r="J188" i="4"/>
  <c r="J187" i="4"/>
  <c r="BK180" i="4"/>
  <c r="BK164" i="4"/>
  <c r="BK145" i="4"/>
  <c r="BK316" i="3"/>
  <c r="BK304" i="3"/>
  <c r="J303" i="3"/>
  <c r="BK302" i="3"/>
  <c r="BK301" i="3"/>
  <c r="BK280" i="3"/>
  <c r="J278" i="3"/>
  <c r="J277" i="3"/>
  <c r="BK276" i="3"/>
  <c r="BK272" i="3"/>
  <c r="BK271" i="3"/>
  <c r="BK254" i="3"/>
  <c r="J252" i="3"/>
  <c r="J251" i="3"/>
  <c r="J229" i="3"/>
  <c r="J228" i="3"/>
  <c r="J224" i="3"/>
  <c r="BK203" i="3"/>
  <c r="BK202" i="3"/>
  <c r="J188" i="3"/>
  <c r="BK178" i="3"/>
  <c r="BK169" i="3"/>
  <c r="BK166" i="3"/>
  <c r="BK165" i="3"/>
  <c r="BK164" i="3"/>
  <c r="J155" i="3"/>
  <c r="J148" i="3"/>
  <c r="BK145" i="3"/>
  <c r="J137" i="3"/>
  <c r="J152" i="2"/>
  <c r="J149" i="2"/>
  <c r="J134" i="2"/>
  <c r="J129" i="2"/>
  <c r="BK243" i="6"/>
  <c r="BK240" i="6"/>
  <c r="BK239" i="6"/>
  <c r="J238" i="6"/>
  <c r="J225" i="6"/>
  <c r="J223" i="6"/>
  <c r="J219" i="6"/>
  <c r="BK216" i="6"/>
  <c r="J211" i="6"/>
  <c r="BK208" i="6"/>
  <c r="BK207" i="6"/>
  <c r="BK205" i="6"/>
  <c r="BK201" i="6"/>
  <c r="BK197" i="6"/>
  <c r="J192" i="6"/>
  <c r="J190" i="6"/>
  <c r="J189" i="6"/>
  <c r="J188" i="6"/>
  <c r="BK187" i="6"/>
  <c r="J184" i="6"/>
  <c r="J183" i="6"/>
  <c r="BK182" i="6"/>
  <c r="BK177" i="6"/>
  <c r="BK176" i="6"/>
  <c r="J162" i="6"/>
  <c r="J160" i="6"/>
  <c r="BK159" i="6"/>
  <c r="J154" i="6"/>
  <c r="BK153" i="6"/>
  <c r="J145" i="6"/>
  <c r="J194" i="4"/>
  <c r="J189" i="4"/>
  <c r="J176" i="4"/>
  <c r="BK170" i="4"/>
  <c r="BK158" i="4"/>
  <c r="J157" i="4"/>
  <c r="J144" i="4"/>
  <c r="BK143" i="4"/>
  <c r="J336" i="3"/>
  <c r="BK335" i="3"/>
  <c r="J334" i="3"/>
  <c r="BK325" i="3"/>
  <c r="J322" i="3"/>
  <c r="BK312" i="3"/>
  <c r="J293" i="3"/>
  <c r="J265" i="3"/>
  <c r="BK260" i="3"/>
  <c r="J254" i="3"/>
  <c r="BK246" i="3"/>
  <c r="BK244" i="3"/>
  <c r="J243" i="3"/>
  <c r="BK242" i="3"/>
  <c r="J241" i="3"/>
  <c r="J233" i="3"/>
  <c r="J230" i="3"/>
  <c r="J223" i="3"/>
  <c r="J204" i="3"/>
  <c r="BK201" i="3"/>
  <c r="BK198" i="3"/>
  <c r="BK197" i="3"/>
  <c r="J195" i="3"/>
  <c r="BK189" i="3"/>
  <c r="BK185" i="3"/>
  <c r="J181" i="3"/>
  <c r="J180" i="3"/>
  <c r="J177" i="3"/>
  <c r="BK170" i="3"/>
  <c r="BK162" i="3"/>
  <c r="BK151" i="3"/>
  <c r="J147" i="3"/>
  <c r="BK140" i="3"/>
  <c r="BK155" i="2"/>
  <c r="BK147" i="2"/>
  <c r="BK146" i="2"/>
  <c r="J145" i="2"/>
  <c r="J144" i="2"/>
  <c r="BK141" i="2"/>
  <c r="J140" i="2"/>
  <c r="J138" i="2"/>
  <c r="J130" i="2"/>
  <c r="BK126" i="2"/>
  <c r="AS95" i="1"/>
  <c r="F19" i="5" l="1"/>
  <c r="F94" i="4"/>
  <c r="F130" i="4" s="1"/>
  <c r="T125" i="2"/>
  <c r="T124" i="2" s="1"/>
  <c r="T123" i="2" s="1"/>
  <c r="BK143" i="3"/>
  <c r="J143" i="3" s="1"/>
  <c r="J101" i="3" s="1"/>
  <c r="BK196" i="3"/>
  <c r="J196" i="3" s="1"/>
  <c r="J103" i="3" s="1"/>
  <c r="R279" i="3"/>
  <c r="P320" i="3"/>
  <c r="R135" i="4"/>
  <c r="T139" i="4"/>
  <c r="T142" i="4"/>
  <c r="R152" i="4"/>
  <c r="T156" i="4"/>
  <c r="BK173" i="4"/>
  <c r="J173" i="4"/>
  <c r="J107" i="4"/>
  <c r="T173" i="4"/>
  <c r="BK185" i="4"/>
  <c r="J185" i="4"/>
  <c r="J109" i="4" s="1"/>
  <c r="T193" i="4"/>
  <c r="BK156" i="6"/>
  <c r="P156" i="6"/>
  <c r="P168" i="6"/>
  <c r="BK276" i="6"/>
  <c r="J276" i="6" s="1"/>
  <c r="J112" i="6" s="1"/>
  <c r="T154" i="2"/>
  <c r="R208" i="3"/>
  <c r="T253" i="3"/>
  <c r="T290" i="3"/>
  <c r="BK326" i="3"/>
  <c r="J326" i="3" s="1"/>
  <c r="J109" i="3" s="1"/>
  <c r="T135" i="4"/>
  <c r="BK142" i="4"/>
  <c r="J142" i="4"/>
  <c r="J102" i="4" s="1"/>
  <c r="P152" i="4"/>
  <c r="BK156" i="4"/>
  <c r="J156" i="4" s="1"/>
  <c r="J104" i="4" s="1"/>
  <c r="T165" i="4"/>
  <c r="P173" i="4"/>
  <c r="R177" i="4"/>
  <c r="R185" i="4"/>
  <c r="R193" i="4"/>
  <c r="R156" i="6"/>
  <c r="T156" i="6"/>
  <c r="R168" i="6"/>
  <c r="BK209" i="6"/>
  <c r="J209" i="6" s="1"/>
  <c r="J108" i="6" s="1"/>
  <c r="R209" i="6"/>
  <c r="R276" i="6"/>
  <c r="R154" i="2"/>
  <c r="R124" i="2" s="1"/>
  <c r="R123" i="2" s="1"/>
  <c r="R143" i="3"/>
  <c r="BK290" i="3"/>
  <c r="J290" i="3" s="1"/>
  <c r="J107" i="3" s="1"/>
  <c r="T320" i="3"/>
  <c r="BK139" i="4"/>
  <c r="J139" i="4"/>
  <c r="J101" i="4" s="1"/>
  <c r="R139" i="4"/>
  <c r="R142" i="4"/>
  <c r="T152" i="4"/>
  <c r="BK165" i="4"/>
  <c r="J165" i="4"/>
  <c r="J106" i="4" s="1"/>
  <c r="R173" i="4"/>
  <c r="T177" i="4"/>
  <c r="P193" i="4"/>
  <c r="BK138" i="6"/>
  <c r="J138" i="6" s="1"/>
  <c r="J101" i="6" s="1"/>
  <c r="R138" i="6"/>
  <c r="R135" i="6" s="1"/>
  <c r="P209" i="6"/>
  <c r="P276" i="6"/>
  <c r="T143" i="3"/>
  <c r="BK253" i="3"/>
  <c r="J253" i="3" s="1"/>
  <c r="J105" i="3" s="1"/>
  <c r="R329" i="3"/>
  <c r="BK152" i="6"/>
  <c r="J152" i="6"/>
  <c r="J104" i="6" s="1"/>
  <c r="BK257" i="6"/>
  <c r="J257" i="6" s="1"/>
  <c r="J110" i="6" s="1"/>
  <c r="P125" i="2"/>
  <c r="R134" i="3"/>
  <c r="T184" i="3"/>
  <c r="R290" i="3"/>
  <c r="T326" i="3"/>
  <c r="BK168" i="6"/>
  <c r="J168" i="6" s="1"/>
  <c r="J107" i="6" s="1"/>
  <c r="T168" i="6"/>
  <c r="P227" i="6"/>
  <c r="R125" i="2"/>
  <c r="T208" i="3"/>
  <c r="R253" i="3"/>
  <c r="P290" i="3"/>
  <c r="T329" i="3"/>
  <c r="BK144" i="6"/>
  <c r="J144" i="6" s="1"/>
  <c r="J103" i="6" s="1"/>
  <c r="P144" i="6"/>
  <c r="R144" i="6"/>
  <c r="P257" i="6"/>
  <c r="BK154" i="2"/>
  <c r="J154" i="2" s="1"/>
  <c r="J101" i="2" s="1"/>
  <c r="P143" i="3"/>
  <c r="P279" i="3"/>
  <c r="P135" i="4"/>
  <c r="P142" i="4"/>
  <c r="P156" i="4"/>
  <c r="P165" i="4"/>
  <c r="BK177" i="4"/>
  <c r="J177" i="4" s="1"/>
  <c r="J108" i="4" s="1"/>
  <c r="P185" i="4"/>
  <c r="BK193" i="4"/>
  <c r="J193" i="4" s="1"/>
  <c r="J111" i="4" s="1"/>
  <c r="T152" i="6"/>
  <c r="T257" i="6"/>
  <c r="BK134" i="3"/>
  <c r="BK184" i="3"/>
  <c r="J184" i="3" s="1"/>
  <c r="J102" i="3" s="1"/>
  <c r="P196" i="3"/>
  <c r="T279" i="3"/>
  <c r="BK329" i="3"/>
  <c r="J329" i="3" s="1"/>
  <c r="J110" i="3" s="1"/>
  <c r="R152" i="6"/>
  <c r="T227" i="6"/>
  <c r="T134" i="3"/>
  <c r="P184" i="3"/>
  <c r="R196" i="3"/>
  <c r="P253" i="3"/>
  <c r="BK279" i="3"/>
  <c r="J279" i="3" s="1"/>
  <c r="J106" i="3" s="1"/>
  <c r="R326" i="3"/>
  <c r="P138" i="6"/>
  <c r="P135" i="6"/>
  <c r="T138" i="6"/>
  <c r="T135" i="6" s="1"/>
  <c r="T144" i="6"/>
  <c r="P152" i="6"/>
  <c r="R257" i="6"/>
  <c r="P134" i="3"/>
  <c r="R184" i="3"/>
  <c r="T196" i="3"/>
  <c r="BK320" i="3"/>
  <c r="J320" i="3"/>
  <c r="J108" i="3" s="1"/>
  <c r="P326" i="3"/>
  <c r="R227" i="6"/>
  <c r="P154" i="2"/>
  <c r="P208" i="3"/>
  <c r="R320" i="3"/>
  <c r="BK135" i="4"/>
  <c r="J135" i="4" s="1"/>
  <c r="J100" i="4" s="1"/>
  <c r="P139" i="4"/>
  <c r="BK152" i="4"/>
  <c r="J152" i="4" s="1"/>
  <c r="J103" i="4" s="1"/>
  <c r="R156" i="4"/>
  <c r="R165" i="4"/>
  <c r="P177" i="4"/>
  <c r="T185" i="4"/>
  <c r="BK227" i="6"/>
  <c r="J227" i="6" s="1"/>
  <c r="J109" i="6" s="1"/>
  <c r="BK125" i="2"/>
  <c r="J125" i="2" s="1"/>
  <c r="J100" i="2" s="1"/>
  <c r="BK208" i="3"/>
  <c r="J208" i="3" s="1"/>
  <c r="J104" i="3" s="1"/>
  <c r="P329" i="3"/>
  <c r="T209" i="6"/>
  <c r="T276" i="6"/>
  <c r="J117" i="2"/>
  <c r="BE127" i="2"/>
  <c r="BE134" i="2"/>
  <c r="J91" i="3"/>
  <c r="BE135" i="3"/>
  <c r="BE148" i="3"/>
  <c r="BE166" i="3"/>
  <c r="BE168" i="3"/>
  <c r="BE186" i="3"/>
  <c r="BE190" i="3"/>
  <c r="BE224" i="3"/>
  <c r="BE231" i="3"/>
  <c r="BE234" i="3"/>
  <c r="BE239" i="3"/>
  <c r="BE251" i="3"/>
  <c r="BE255" i="3"/>
  <c r="BE263" i="3"/>
  <c r="BE278" i="3"/>
  <c r="BE281" i="3"/>
  <c r="BE287" i="3"/>
  <c r="BE310" i="3"/>
  <c r="BE321" i="3"/>
  <c r="BE324" i="3"/>
  <c r="BE333" i="3"/>
  <c r="E121" i="4"/>
  <c r="J130" i="4"/>
  <c r="BE151" i="4"/>
  <c r="BE171" i="4"/>
  <c r="BK190" i="4"/>
  <c r="J190" i="4" s="1"/>
  <c r="J110" i="4" s="1"/>
  <c r="E85" i="5"/>
  <c r="F93" i="5"/>
  <c r="BC99" i="1"/>
  <c r="J93" i="6"/>
  <c r="BE137" i="6"/>
  <c r="BE149" i="6"/>
  <c r="BE157" i="6"/>
  <c r="BE165" i="6"/>
  <c r="BE174" i="6"/>
  <c r="BE213" i="6"/>
  <c r="BE214" i="6"/>
  <c r="BE230" i="6"/>
  <c r="J119" i="2"/>
  <c r="BE131" i="2"/>
  <c r="BE137" i="2"/>
  <c r="BE146" i="2"/>
  <c r="E120" i="3"/>
  <c r="BE138" i="3"/>
  <c r="BE142" i="3"/>
  <c r="BE167" i="3"/>
  <c r="BE174" i="3"/>
  <c r="BE185" i="3"/>
  <c r="BE194" i="3"/>
  <c r="BE225" i="3"/>
  <c r="BE245" i="3"/>
  <c r="BE261" i="3"/>
  <c r="BE264" i="3"/>
  <c r="BE283" i="3"/>
  <c r="BE292" i="3"/>
  <c r="BE294" i="3"/>
  <c r="BE307" i="3"/>
  <c r="BE311" i="3"/>
  <c r="BE314" i="3"/>
  <c r="BE317" i="3"/>
  <c r="BE319" i="3"/>
  <c r="J129" i="4"/>
  <c r="BE141" i="4"/>
  <c r="BE154" i="4"/>
  <c r="BE182" i="4"/>
  <c r="BE186" i="4"/>
  <c r="BE191" i="4"/>
  <c r="J118" i="5"/>
  <c r="BE125" i="5"/>
  <c r="BB99" i="1"/>
  <c r="J128" i="6"/>
  <c r="BE158" i="6"/>
  <c r="BE160" i="6"/>
  <c r="BE169" i="6"/>
  <c r="BE184" i="6"/>
  <c r="BE203" i="6"/>
  <c r="BE205" i="6"/>
  <c r="BE216" i="6"/>
  <c r="BE226" i="6"/>
  <c r="BE239" i="6"/>
  <c r="BE248" i="6"/>
  <c r="BE251" i="6"/>
  <c r="BE283" i="6"/>
  <c r="E111" i="2"/>
  <c r="BE139" i="2"/>
  <c r="BE151" i="2"/>
  <c r="F93" i="3"/>
  <c r="BE144" i="3"/>
  <c r="BE153" i="3"/>
  <c r="BE160" i="3"/>
  <c r="BE165" i="3"/>
  <c r="BE171" i="3"/>
  <c r="BE187" i="3"/>
  <c r="BE214" i="3"/>
  <c r="BE256" i="3"/>
  <c r="BE272" i="3"/>
  <c r="BE285" i="3"/>
  <c r="BE298" i="3"/>
  <c r="BE301" i="3"/>
  <c r="BE309" i="3"/>
  <c r="BE157" i="4"/>
  <c r="BE188" i="4"/>
  <c r="BE189" i="4"/>
  <c r="BE196" i="4"/>
  <c r="J119" i="5"/>
  <c r="BD99" i="1"/>
  <c r="E85" i="6"/>
  <c r="BE145" i="6"/>
  <c r="BE164" i="6"/>
  <c r="BE181" i="6"/>
  <c r="BE182" i="6"/>
  <c r="BE187" i="6"/>
  <c r="BE188" i="6"/>
  <c r="BE199" i="6"/>
  <c r="BE217" i="6"/>
  <c r="BE222" i="6"/>
  <c r="BE242" i="6"/>
  <c r="BE249" i="6"/>
  <c r="BE256" i="6"/>
  <c r="BE262" i="6"/>
  <c r="BK142" i="6"/>
  <c r="J142" i="6"/>
  <c r="J102" i="6" s="1"/>
  <c r="BE126" i="2"/>
  <c r="BE141" i="2"/>
  <c r="BE143" i="2"/>
  <c r="BE145" i="3"/>
  <c r="BE150" i="3"/>
  <c r="BE173" i="3"/>
  <c r="BE176" i="3"/>
  <c r="BE181" i="3"/>
  <c r="BE199" i="3"/>
  <c r="BE202" i="3"/>
  <c r="BE211" i="3"/>
  <c r="BE218" i="3"/>
  <c r="BE220" i="3"/>
  <c r="BE228" i="3"/>
  <c r="BE240" i="3"/>
  <c r="BE242" i="3"/>
  <c r="BE265" i="3"/>
  <c r="BE273" i="3"/>
  <c r="BE276" i="3"/>
  <c r="BE282" i="3"/>
  <c r="BE299" i="3"/>
  <c r="BE300" i="3"/>
  <c r="BE328" i="3"/>
  <c r="J91" i="4"/>
  <c r="BE167" i="4"/>
  <c r="BE170" i="4"/>
  <c r="BE140" i="2"/>
  <c r="BE145" i="2"/>
  <c r="BE148" i="2"/>
  <c r="BE154" i="3"/>
  <c r="BE183" i="3"/>
  <c r="BE204" i="3"/>
  <c r="BE209" i="3"/>
  <c r="BE213" i="3"/>
  <c r="BE219" i="3"/>
  <c r="BE248" i="3"/>
  <c r="BE254" i="3"/>
  <c r="BE258" i="3"/>
  <c r="BE268" i="3"/>
  <c r="BE284" i="3"/>
  <c r="BE316" i="3"/>
  <c r="BE322" i="3"/>
  <c r="BE327" i="3"/>
  <c r="BE330" i="3"/>
  <c r="BE332" i="3"/>
  <c r="BE335" i="3"/>
  <c r="BE180" i="4"/>
  <c r="BA99" i="1"/>
  <c r="BK124" i="5"/>
  <c r="BK123" i="5"/>
  <c r="BK122" i="5"/>
  <c r="J122" i="5"/>
  <c r="J98" i="5" s="1"/>
  <c r="BE139" i="6"/>
  <c r="BE153" i="6"/>
  <c r="BE163" i="6"/>
  <c r="BE167" i="6"/>
  <c r="BE172" i="6"/>
  <c r="BE177" i="6"/>
  <c r="BE180" i="6"/>
  <c r="BE190" i="6"/>
  <c r="BE193" i="6"/>
  <c r="BE197" i="6"/>
  <c r="BE206" i="6"/>
  <c r="BE215" i="6"/>
  <c r="BE225" i="6"/>
  <c r="BE232" i="6"/>
  <c r="BE235" i="6"/>
  <c r="BE250" i="6"/>
  <c r="BE258" i="6"/>
  <c r="BE264" i="6"/>
  <c r="BE268" i="6"/>
  <c r="BE278" i="6"/>
  <c r="BE135" i="2"/>
  <c r="BE142" i="2"/>
  <c r="BE149" i="2"/>
  <c r="BE155" i="2"/>
  <c r="BE156" i="2"/>
  <c r="J94" i="3"/>
  <c r="BE146" i="3"/>
  <c r="BE156" i="3"/>
  <c r="BE169" i="3"/>
  <c r="BE170" i="3"/>
  <c r="BE197" i="3"/>
  <c r="BE206" i="3"/>
  <c r="BE236" i="3"/>
  <c r="BE250" i="3"/>
  <c r="BE259" i="3"/>
  <c r="BE275" i="3"/>
  <c r="BE295" i="3"/>
  <c r="BE304" i="3"/>
  <c r="BE308" i="3"/>
  <c r="BE312" i="3"/>
  <c r="BE183" i="4"/>
  <c r="BE150" i="6"/>
  <c r="BE166" i="6"/>
  <c r="BE170" i="6"/>
  <c r="BE183" i="6"/>
  <c r="BE192" i="6"/>
  <c r="BE194" i="6"/>
  <c r="BE200" i="6"/>
  <c r="BE201" i="6"/>
  <c r="BE220" i="6"/>
  <c r="BE233" i="6"/>
  <c r="BE240" i="6"/>
  <c r="BE243" i="6"/>
  <c r="BE246" i="6"/>
  <c r="BE267" i="6"/>
  <c r="BE136" i="3"/>
  <c r="BE162" i="3"/>
  <c r="BE178" i="3"/>
  <c r="BE189" i="3"/>
  <c r="BE191" i="3"/>
  <c r="BE200" i="3"/>
  <c r="BE205" i="3"/>
  <c r="BE230" i="3"/>
  <c r="BE235" i="3"/>
  <c r="BE241" i="3"/>
  <c r="BE246" i="3"/>
  <c r="BE252" i="3"/>
  <c r="BE266" i="3"/>
  <c r="BE280" i="3"/>
  <c r="BE289" i="3"/>
  <c r="BE302" i="3"/>
  <c r="BE315" i="3"/>
  <c r="BE194" i="4"/>
  <c r="BK163" i="4"/>
  <c r="J163" i="4" s="1"/>
  <c r="J105" i="4" s="1"/>
  <c r="J116" i="5"/>
  <c r="J131" i="6"/>
  <c r="BE148" i="6"/>
  <c r="BE162" i="6"/>
  <c r="BE198" i="6"/>
  <c r="BE208" i="6"/>
  <c r="BE218" i="6"/>
  <c r="BE238" i="6"/>
  <c r="BE255" i="6"/>
  <c r="BE263" i="6"/>
  <c r="BE265" i="6"/>
  <c r="BE273" i="6"/>
  <c r="BE275" i="6"/>
  <c r="BE277" i="6"/>
  <c r="BE279" i="6"/>
  <c r="J94" i="2"/>
  <c r="F119" i="2"/>
  <c r="BE129" i="2"/>
  <c r="BE147" i="2"/>
  <c r="BE152" i="2"/>
  <c r="J93" i="3"/>
  <c r="BE149" i="3"/>
  <c r="BE175" i="3"/>
  <c r="BE201" i="3"/>
  <c r="BE207" i="3"/>
  <c r="BE217" i="3"/>
  <c r="BE221" i="3"/>
  <c r="BE227" i="3"/>
  <c r="BE243" i="3"/>
  <c r="BE257" i="3"/>
  <c r="BE269" i="3"/>
  <c r="BE271" i="3"/>
  <c r="BE291" i="3"/>
  <c r="BE303" i="3"/>
  <c r="BE325" i="3"/>
  <c r="BE331" i="3"/>
  <c r="BE334" i="3"/>
  <c r="BE336" i="3"/>
  <c r="BE136" i="4"/>
  <c r="BE162" i="4"/>
  <c r="BE166" i="4"/>
  <c r="BE169" i="4"/>
  <c r="BE174" i="4"/>
  <c r="BE282" i="6"/>
  <c r="BK274" i="6"/>
  <c r="J274" i="6"/>
  <c r="J111" i="6"/>
  <c r="BE130" i="2"/>
  <c r="BE141" i="3"/>
  <c r="BE157" i="3"/>
  <c r="BE163" i="3"/>
  <c r="BE177" i="3"/>
  <c r="BE179" i="3"/>
  <c r="BE182" i="3"/>
  <c r="BE215" i="3"/>
  <c r="BE226" i="3"/>
  <c r="BE232" i="3"/>
  <c r="BE270" i="3"/>
  <c r="BE286" i="3"/>
  <c r="BE293" i="3"/>
  <c r="BE297" i="3"/>
  <c r="BE318" i="3"/>
  <c r="F129" i="4"/>
  <c r="BE148" i="4"/>
  <c r="BE153" i="4"/>
  <c r="BE158" i="4"/>
  <c r="BE164" i="4"/>
  <c r="BE184" i="4"/>
  <c r="BE187" i="4"/>
  <c r="BE195" i="4"/>
  <c r="F130" i="6"/>
  <c r="BE143" i="6"/>
  <c r="BE146" i="6"/>
  <c r="BE151" i="6"/>
  <c r="BE154" i="6"/>
  <c r="BE171" i="6"/>
  <c r="BE178" i="6"/>
  <c r="BE189" i="6"/>
  <c r="BE219" i="6"/>
  <c r="BE223" i="6"/>
  <c r="BE236" i="6"/>
  <c r="BK136" i="6"/>
  <c r="J136" i="6"/>
  <c r="J100" i="6" s="1"/>
  <c r="BE128" i="2"/>
  <c r="BE133" i="2"/>
  <c r="BE144" i="2"/>
  <c r="BE150" i="2"/>
  <c r="BE139" i="3"/>
  <c r="BE151" i="3"/>
  <c r="BE172" i="3"/>
  <c r="BE188" i="3"/>
  <c r="BE195" i="3"/>
  <c r="BE212" i="3"/>
  <c r="BE222" i="3"/>
  <c r="BE223" i="3"/>
  <c r="BE233" i="3"/>
  <c r="BE237" i="3"/>
  <c r="BE244" i="3"/>
  <c r="BE247" i="3"/>
  <c r="BE274" i="3"/>
  <c r="BE277" i="3"/>
  <c r="BE137" i="4"/>
  <c r="BE140" i="4"/>
  <c r="BE143" i="4"/>
  <c r="BE145" i="4"/>
  <c r="BE159" i="4"/>
  <c r="BE176" i="4"/>
  <c r="BE176" i="6"/>
  <c r="BE185" i="6"/>
  <c r="BE186" i="6"/>
  <c r="BE191" i="6"/>
  <c r="BE195" i="6"/>
  <c r="BE204" i="6"/>
  <c r="BE207" i="6"/>
  <c r="BE210" i="6"/>
  <c r="BE211" i="6"/>
  <c r="BE224" i="6"/>
  <c r="BE228" i="6"/>
  <c r="BE237" i="6"/>
  <c r="BE244" i="6"/>
  <c r="BE254" i="6"/>
  <c r="BE259" i="6"/>
  <c r="BE260" i="6"/>
  <c r="BE270" i="6"/>
  <c r="BE272" i="6"/>
  <c r="BE280" i="6"/>
  <c r="BE281" i="6"/>
  <c r="BE137" i="3"/>
  <c r="BE140" i="3"/>
  <c r="BE147" i="3"/>
  <c r="BE152" i="3"/>
  <c r="BE159" i="3"/>
  <c r="BE164" i="3"/>
  <c r="BE192" i="3"/>
  <c r="BE203" i="3"/>
  <c r="BE210" i="3"/>
  <c r="BE216" i="3"/>
  <c r="BE229" i="3"/>
  <c r="BE238" i="3"/>
  <c r="BE267" i="3"/>
  <c r="BE296" i="3"/>
  <c r="BE306" i="3"/>
  <c r="BE313" i="3"/>
  <c r="BE323" i="3"/>
  <c r="BE147" i="4"/>
  <c r="BE155" i="4"/>
  <c r="BE172" i="4"/>
  <c r="BE175" i="4"/>
  <c r="BE178" i="4"/>
  <c r="BE141" i="6"/>
  <c r="BE161" i="6"/>
  <c r="BE173" i="6"/>
  <c r="BE175" i="6"/>
  <c r="BE196" i="6"/>
  <c r="BE212" i="6"/>
  <c r="BE231" i="6"/>
  <c r="BE245" i="6"/>
  <c r="BE252" i="6"/>
  <c r="BE261" i="6"/>
  <c r="BE132" i="2"/>
  <c r="BE136" i="2"/>
  <c r="BE138" i="2"/>
  <c r="BE153" i="2"/>
  <c r="BE155" i="3"/>
  <c r="BE158" i="3"/>
  <c r="BE161" i="3"/>
  <c r="BE180" i="3"/>
  <c r="BE193" i="3"/>
  <c r="BE198" i="3"/>
  <c r="BE249" i="3"/>
  <c r="BE260" i="3"/>
  <c r="BE262" i="3"/>
  <c r="BE288" i="3"/>
  <c r="BE305" i="3"/>
  <c r="BE144" i="4"/>
  <c r="BE149" i="4"/>
  <c r="BE161" i="4"/>
  <c r="AW99" i="1"/>
  <c r="BE140" i="6"/>
  <c r="BE159" i="6"/>
  <c r="BE179" i="6"/>
  <c r="BE202" i="6"/>
  <c r="BE221" i="6"/>
  <c r="BE234" i="6"/>
  <c r="BE253" i="6"/>
  <c r="BE266" i="6"/>
  <c r="BE269" i="6"/>
  <c r="BE271" i="6"/>
  <c r="F37" i="2"/>
  <c r="BB96" i="1" s="1"/>
  <c r="J36" i="4"/>
  <c r="AW98" i="1" s="1"/>
  <c r="F37" i="4"/>
  <c r="BB98" i="1" s="1"/>
  <c r="J36" i="2"/>
  <c r="AW96" i="1" s="1"/>
  <c r="F36" i="2"/>
  <c r="BA96" i="1"/>
  <c r="F38" i="6"/>
  <c r="BC100" i="1" s="1"/>
  <c r="F39" i="3"/>
  <c r="BD97" i="1" s="1"/>
  <c r="F39" i="4"/>
  <c r="BD98" i="1" s="1"/>
  <c r="J36" i="3"/>
  <c r="AW97" i="1" s="1"/>
  <c r="F38" i="3"/>
  <c r="BC97" i="1" s="1"/>
  <c r="F38" i="4"/>
  <c r="BC98" i="1"/>
  <c r="F36" i="3"/>
  <c r="BA97" i="1" s="1"/>
  <c r="J36" i="6"/>
  <c r="AW100" i="1" s="1"/>
  <c r="F38" i="2"/>
  <c r="BC96" i="1" s="1"/>
  <c r="F37" i="6"/>
  <c r="BB100" i="1" s="1"/>
  <c r="F35" i="5"/>
  <c r="AZ99" i="1" s="1"/>
  <c r="F36" i="6"/>
  <c r="BA100" i="1" s="1"/>
  <c r="F39" i="2"/>
  <c r="BD96" i="1" s="1"/>
  <c r="F37" i="3"/>
  <c r="BB97" i="1" s="1"/>
  <c r="F36" i="4"/>
  <c r="BA98" i="1" s="1"/>
  <c r="F39" i="6"/>
  <c r="BD100" i="1" s="1"/>
  <c r="AS94" i="1"/>
  <c r="F19" i="6" l="1"/>
  <c r="F94" i="6" s="1"/>
  <c r="F131" i="6" s="1"/>
  <c r="F94" i="5"/>
  <c r="F119" i="5" s="1"/>
  <c r="P133" i="3"/>
  <c r="P132" i="3"/>
  <c r="AU97" i="1" s="1"/>
  <c r="P134" i="4"/>
  <c r="P133" i="4" s="1"/>
  <c r="AU98" i="1" s="1"/>
  <c r="BK155" i="6"/>
  <c r="J155" i="6"/>
  <c r="J105" i="6" s="1"/>
  <c r="P155" i="6"/>
  <c r="P134" i="6"/>
  <c r="AU100" i="1" s="1"/>
  <c r="R134" i="4"/>
  <c r="R133" i="4"/>
  <c r="BK133" i="3"/>
  <c r="BK132" i="3" s="1"/>
  <c r="J132" i="3" s="1"/>
  <c r="J32" i="3" s="1"/>
  <c r="AG97" i="1" s="1"/>
  <c r="T133" i="3"/>
  <c r="T132" i="3" s="1"/>
  <c r="R133" i="3"/>
  <c r="R132" i="3"/>
  <c r="P124" i="2"/>
  <c r="P123" i="2"/>
  <c r="AU96" i="1"/>
  <c r="T155" i="6"/>
  <c r="T134" i="6" s="1"/>
  <c r="R155" i="6"/>
  <c r="R134" i="6" s="1"/>
  <c r="T134" i="4"/>
  <c r="T133" i="4"/>
  <c r="BK134" i="4"/>
  <c r="BK133" i="4" s="1"/>
  <c r="J133" i="4" s="1"/>
  <c r="J32" i="4" s="1"/>
  <c r="AG98" i="1" s="1"/>
  <c r="J156" i="6"/>
  <c r="J106" i="6" s="1"/>
  <c r="J123" i="5"/>
  <c r="J99" i="5"/>
  <c r="J124" i="5"/>
  <c r="J100" i="5" s="1"/>
  <c r="BK124" i="2"/>
  <c r="J124" i="2" s="1"/>
  <c r="J99" i="2" s="1"/>
  <c r="J134" i="3"/>
  <c r="J100" i="3"/>
  <c r="BK135" i="6"/>
  <c r="BC95" i="1"/>
  <c r="BC94" i="1" s="1"/>
  <c r="AY94" i="1" s="1"/>
  <c r="BD95" i="1"/>
  <c r="BD94" i="1" s="1"/>
  <c r="W33" i="1" s="1"/>
  <c r="F35" i="4"/>
  <c r="AZ98" i="1" s="1"/>
  <c r="BA95" i="1"/>
  <c r="AW95" i="1" s="1"/>
  <c r="J35" i="5"/>
  <c r="AV99" i="1" s="1"/>
  <c r="AT99" i="1" s="1"/>
  <c r="F35" i="6"/>
  <c r="AZ100" i="1" s="1"/>
  <c r="J35" i="3"/>
  <c r="AV97" i="1" s="1"/>
  <c r="AT97" i="1" s="1"/>
  <c r="F35" i="2"/>
  <c r="AZ96" i="1"/>
  <c r="BB95" i="1"/>
  <c r="BB94" i="1" s="1"/>
  <c r="AX94" i="1" s="1"/>
  <c r="J35" i="4"/>
  <c r="AV98" i="1" s="1"/>
  <c r="AT98" i="1" s="1"/>
  <c r="J32" i="5"/>
  <c r="AG99" i="1"/>
  <c r="J35" i="6"/>
  <c r="AV100" i="1" s="1"/>
  <c r="AT100" i="1" s="1"/>
  <c r="J35" i="2"/>
  <c r="AV96" i="1" s="1"/>
  <c r="AT96" i="1" s="1"/>
  <c r="F35" i="3"/>
  <c r="AZ97" i="1" s="1"/>
  <c r="BK134" i="6" l="1"/>
  <c r="J134" i="6" s="1"/>
  <c r="J98" i="6" s="1"/>
  <c r="AN99" i="1"/>
  <c r="AN97" i="1"/>
  <c r="J41" i="5"/>
  <c r="J41" i="4"/>
  <c r="J41" i="3"/>
  <c r="J98" i="4"/>
  <c r="BK123" i="2"/>
  <c r="J123" i="2"/>
  <c r="J32" i="2" s="1"/>
  <c r="AG96" i="1" s="1"/>
  <c r="AN96" i="1" s="1"/>
  <c r="J133" i="3"/>
  <c r="J99" i="3"/>
  <c r="J98" i="3"/>
  <c r="J134" i="4"/>
  <c r="J99" i="4" s="1"/>
  <c r="J135" i="6"/>
  <c r="J99" i="6"/>
  <c r="AN98" i="1"/>
  <c r="AU95" i="1"/>
  <c r="AU94" i="1" s="1"/>
  <c r="W32" i="1"/>
  <c r="W31" i="1"/>
  <c r="BA94" i="1"/>
  <c r="W30" i="1" s="1"/>
  <c r="AY95" i="1"/>
  <c r="AZ95" i="1"/>
  <c r="AV95" i="1" s="1"/>
  <c r="AT95" i="1" s="1"/>
  <c r="AX95" i="1"/>
  <c r="J32" i="6" l="1"/>
  <c r="AG100" i="1" s="1"/>
  <c r="AN100" i="1" s="1"/>
  <c r="J41" i="2"/>
  <c r="J98" i="2"/>
  <c r="AZ94" i="1"/>
  <c r="W29" i="1" s="1"/>
  <c r="AW94" i="1"/>
  <c r="AK30" i="1" s="1"/>
  <c r="J41" i="6" l="1"/>
  <c r="AG95" i="1"/>
  <c r="AG94" i="1" s="1"/>
  <c r="AK26" i="1" s="1"/>
  <c r="AN95" i="1"/>
  <c r="AV94" i="1"/>
  <c r="AK29" i="1" s="1"/>
  <c r="AK35" i="1" s="1"/>
  <c r="AT94" i="1" l="1"/>
  <c r="AN94" i="1" s="1"/>
</calcChain>
</file>

<file path=xl/sharedStrings.xml><?xml version="1.0" encoding="utf-8"?>
<sst xmlns="http://schemas.openxmlformats.org/spreadsheetml/2006/main" count="7959" uniqueCount="2138">
  <si>
    <t>Export Komplet</t>
  </si>
  <si>
    <t/>
  </si>
  <si>
    <t>2.0</t>
  </si>
  <si>
    <t>False</t>
  </si>
  <si>
    <t>{a2e7ecc6-da78-4f9c-8161-43e22e4ebd93}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</si>
  <si>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</si>
  <si>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</si>
  <si>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</si>
  <si>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</si>
  <si>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</si>
  <si>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</si>
  <si>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</si>
  <si>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</si>
  <si>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NP-0004-21</t>
  </si>
  <si>
    <t>Stavba:</t>
  </si>
  <si>
    <t>KHS JmK - Rekonstrukce vytápění Blansko, Mlýnská 684/2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</si>
  <si>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</si>
  <si>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</si>
  <si>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</si>
  <si>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</si>
  <si>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</si>
  <si>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</si>
  <si>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</si>
  <si>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</si>
  <si>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</si>
  <si>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</si>
  <si>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</si>
  <si>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</si>
  <si>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</si>
  <si>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</si>
  <si>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</si>
  <si>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</si>
  <si>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</si>
  <si>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</si>
  <si>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</si>
  <si>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</si>
  <si>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</si>
  <si>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</si>
  <si>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</si>
  <si>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</si>
  <si>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</si>
  <si>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</si>
  <si>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</si>
  <si>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</si>
  <si>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</si>
  <si>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</si>
  <si>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</si>
  <si>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</si>
  <si>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</si>
  <si>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</si>
  <si>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</si>
  <si>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</si>
  <si>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</si>
  <si>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</si>
  <si>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</si>
  <si>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</si>
  <si>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</si>
  <si>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</si>
  <si>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</si>
  <si>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</si>
  <si>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</si>
  <si>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</si>
  <si>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</si>
  <si>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</si>
  <si>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</si>
  <si>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</si>
  <si>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</si>
  <si>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</si>
  <si>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</si>
  <si>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</si>
  <si>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</si>
  <si>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</si>
  <si>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</si>
  <si>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01</t>
  </si>
  <si>
    <t>Mlýnská 684/2, Blansko</t>
  </si>
  <si>
    <t>STA</t>
  </si>
  <si>
    <t>1</t>
  </si>
  <si>
    <t>{50cd6ddf-b9f9-472a-a12a-a0fddc76d396}</t>
  </si>
  <si>
    <t>2</t>
  </si>
  <si>
    <t>/</t>
  </si>
  <si>
    <t>D 1</t>
  </si>
  <si>
    <t>Plynová odběrná zařízení, plynoinstalace</t>
  </si>
  <si>
    <t>Soupis</t>
  </si>
  <si>
    <t>{2f545e8e-db08-4e71-9232-7da9a4e47012}</t>
  </si>
  <si>
    <t>D 2.1</t>
  </si>
  <si>
    <t xml:space="preserve">Zdroj tepla - technologická část </t>
  </si>
  <si>
    <t>{94721fdb-2ba8-4895-b9c6-289dbb1ad5ea}</t>
  </si>
  <si>
    <t>D 2.2</t>
  </si>
  <si>
    <t>Zdroj tepla - stavební úpravy kotelna</t>
  </si>
  <si>
    <t>{4c42f7f3-bf3e-44d9-a89e-e10ac6ca3bb2}</t>
  </si>
  <si>
    <t>D 3</t>
  </si>
  <si>
    <t>MaR, elektroinstalace</t>
  </si>
  <si>
    <t>{f6660975-a6ac-4f24-9be9-bc8a368ba1b9}</t>
  </si>
  <si>
    <t>D 4</t>
  </si>
  <si>
    <t>Budova - optimalizace vytápění, rozvody vody</t>
  </si>
  <si>
    <t>{b72fab29-18a1-49f4-9a9d-4f5294fc9af2}</t>
  </si>
  <si>
    <t>KRYCÍ LIST SOUPISU PRACÍ</t>
  </si>
  <si>
    <t>Objekt:</t>
  </si>
  <si>
    <t>01 - Mlýnská 684/2, Blansko</t>
  </si>
  <si>
    <t>Soupis:</t>
  </si>
  <si>
    <t>D 1 - Plynová odběrná zařízení, plynoinstalace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</si>
  <si>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</si>
  <si>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</si>
  <si>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</si>
  <si>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</si>
  <si>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</si>
  <si>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</si>
  <si>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723 - Zdravotechnika - vnitřní plynovod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</si>
  <si>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</si>
  <si>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</si>
  <si>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</si>
  <si>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</si>
  <si>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</si>
  <si>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</si>
  <si>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</si>
  <si>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</si>
  <si>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</si>
  <si>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</si>
  <si>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</si>
  <si>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</si>
  <si>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</si>
  <si>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</si>
  <si>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</si>
  <si>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</si>
  <si>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</si>
  <si>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723</t>
  </si>
  <si>
    <t>Zdravotechnika - vnitřní plynovod</t>
  </si>
  <si>
    <t>K</t>
  </si>
  <si>
    <t>723111202</t>
  </si>
  <si>
    <t>Potrubí ocelové závitové černé bezešvé svařované běžné DN 15</t>
  </si>
  <si>
    <t>m</t>
  </si>
  <si>
    <t>16</t>
  </si>
  <si>
    <t>-87762083</t>
  </si>
  <si>
    <t>723111203</t>
  </si>
  <si>
    <t>Potrubí ocelové závitové černé bezešvé svařované běžné DN 20</t>
  </si>
  <si>
    <t>210185626</t>
  </si>
  <si>
    <t>3</t>
  </si>
  <si>
    <t>723111204</t>
  </si>
  <si>
    <t>Potrubí ocelové závitové černé bezešvé svařované běžné DN 25</t>
  </si>
  <si>
    <t>-1524701834</t>
  </si>
  <si>
    <t>4</t>
  </si>
  <si>
    <t>723111205</t>
  </si>
  <si>
    <t>Potrubí ocelové závitové černé bezešvé svařované běžné DN 32</t>
  </si>
  <si>
    <t>1081123418</t>
  </si>
  <si>
    <t>5</t>
  </si>
  <si>
    <t>723111206</t>
  </si>
  <si>
    <t>Potrubí ocelové závitové černé bezešvé svařované běžné DN 40</t>
  </si>
  <si>
    <t>1775131820</t>
  </si>
  <si>
    <t>6</t>
  </si>
  <si>
    <t>723120805</t>
  </si>
  <si>
    <t>Demontáž potrubí ocelové závitové svařované do DN 50</t>
  </si>
  <si>
    <t>941545078</t>
  </si>
  <si>
    <t>7</t>
  </si>
  <si>
    <t>723120809</t>
  </si>
  <si>
    <t>Demontáž potrubí ocelové závitové svařované do DN 80</t>
  </si>
  <si>
    <t>386790041</t>
  </si>
  <si>
    <t>8</t>
  </si>
  <si>
    <t>723150342</t>
  </si>
  <si>
    <t>Redukce zhotovená kováním přes 1 DN DN 40/25</t>
  </si>
  <si>
    <t>kus</t>
  </si>
  <si>
    <t>382675747</t>
  </si>
  <si>
    <t>9</t>
  </si>
  <si>
    <t>723160205</t>
  </si>
  <si>
    <t>Přípojka k plynoměru spojované na závit bez ochozu G 5/4</t>
  </si>
  <si>
    <t>soubor</t>
  </si>
  <si>
    <t>-897139682</t>
  </si>
  <si>
    <t>10</t>
  </si>
  <si>
    <t>723160335</t>
  </si>
  <si>
    <t>Rozpěrka přípojek plynoměru G 5/4</t>
  </si>
  <si>
    <t>-424561777</t>
  </si>
  <si>
    <t>11</t>
  </si>
  <si>
    <t>723190901</t>
  </si>
  <si>
    <t>Uzavření,otevření plynovodního potrubí při opravě</t>
  </si>
  <si>
    <t>-506491390</t>
  </si>
  <si>
    <t>12</t>
  </si>
  <si>
    <t>723190907</t>
  </si>
  <si>
    <t>Odvzdušnění nebo napuštění plynovodního potrubí</t>
  </si>
  <si>
    <t>502642785</t>
  </si>
  <si>
    <t>13</t>
  </si>
  <si>
    <t>723190909</t>
  </si>
  <si>
    <t>Zkouška těsnosti potrubí plynovodního</t>
  </si>
  <si>
    <t>-346970056</t>
  </si>
  <si>
    <t>14</t>
  </si>
  <si>
    <t>723190916</t>
  </si>
  <si>
    <t>Navaření odbočky na potrubí plynovodní do DN 40</t>
  </si>
  <si>
    <t>-30021394</t>
  </si>
  <si>
    <t>723221302</t>
  </si>
  <si>
    <t>Ventil vzorkovací rohový G 1/2 PN 5 s vnějším závitem</t>
  </si>
  <si>
    <t>-2047727733</t>
  </si>
  <si>
    <t>723230801</t>
  </si>
  <si>
    <t>Demontáž regulátoru plynu středotlakého řada jednoduchá</t>
  </si>
  <si>
    <t>1150709025</t>
  </si>
  <si>
    <t>17</t>
  </si>
  <si>
    <t>723231164</t>
  </si>
  <si>
    <t>Kohout kulový přímý G 1 PN 42 do 185°C plnoprůtokový vnitřní závit těžká řada</t>
  </si>
  <si>
    <t>-197531733</t>
  </si>
  <si>
    <t>18</t>
  </si>
  <si>
    <t>723231165</t>
  </si>
  <si>
    <t>Kohout kulový přímý G 1 1/4 PN 42 do 185°C plnoprůtokový vnitřní závit těžká řada</t>
  </si>
  <si>
    <t>640187828</t>
  </si>
  <si>
    <t>19</t>
  </si>
  <si>
    <t>723231166</t>
  </si>
  <si>
    <t>Kohout kulový přímý G 1 1/2 PN 42 do 185°C plnoprůtokový vnitřní závit těžká řada</t>
  </si>
  <si>
    <t>1059178428</t>
  </si>
  <si>
    <t>20</t>
  </si>
  <si>
    <t>M</t>
  </si>
  <si>
    <t>72365321</t>
  </si>
  <si>
    <t>32</t>
  </si>
  <si>
    <t>-340669562</t>
  </si>
  <si>
    <t>723239103</t>
  </si>
  <si>
    <t>Montáž armatur plynovodních se dvěma závity G 1 ostatní typ</t>
  </si>
  <si>
    <t>-1363950814</t>
  </si>
  <si>
    <t>22</t>
  </si>
  <si>
    <t>723260801</t>
  </si>
  <si>
    <t>Demontáž plynoměrů G 2 nebo G 4 nebo G 10 max. průtok do 16 m3/hod.</t>
  </si>
  <si>
    <t>-1943204379</t>
  </si>
  <si>
    <t>23</t>
  </si>
  <si>
    <t>7236532541</t>
  </si>
  <si>
    <t xml:space="preserve">Manometr vč. kohoutu </t>
  </si>
  <si>
    <t>625644022</t>
  </si>
  <si>
    <t>24</t>
  </si>
  <si>
    <t>7236663248</t>
  </si>
  <si>
    <t>Fakturační plynoměr G 6 Q max 10 m3/h rozteč 250 mm (dodávka a montáž plynárny)</t>
  </si>
  <si>
    <t>-1999499987</t>
  </si>
  <si>
    <t>25</t>
  </si>
  <si>
    <t>72366634587</t>
  </si>
  <si>
    <t>-1711984458</t>
  </si>
  <si>
    <t>26</t>
  </si>
  <si>
    <t>723665321</t>
  </si>
  <si>
    <t>Revize plynu</t>
  </si>
  <si>
    <t>320543956</t>
  </si>
  <si>
    <t>27</t>
  </si>
  <si>
    <t>998723201</t>
  </si>
  <si>
    <t>Přesun hmot procentní pro vnitřní plynovod v objektech v do 6 m</t>
  </si>
  <si>
    <t>%</t>
  </si>
  <si>
    <t>-1098799601</t>
  </si>
  <si>
    <t>28</t>
  </si>
  <si>
    <t>998723292</t>
  </si>
  <si>
    <t>Příplatek k přesunu hmot procentní 723 za zvětšený přesun do 100 m</t>
  </si>
  <si>
    <t>584123541</t>
  </si>
  <si>
    <t>783</t>
  </si>
  <si>
    <t>Dokončovací práce - nátěry</t>
  </si>
  <si>
    <t>29</t>
  </si>
  <si>
    <t>783614653</t>
  </si>
  <si>
    <t>Základní antikorozní jednonásobný syntetický samozákladující potrubí DN do 50 mm</t>
  </si>
  <si>
    <t>918093548</t>
  </si>
  <si>
    <t>30</t>
  </si>
  <si>
    <t>783617611</t>
  </si>
  <si>
    <t>Krycí dvojnásobný syntetický nátěr potrubí DN do 50 mm</t>
  </si>
  <si>
    <t>-2001351482</t>
  </si>
  <si>
    <t xml:space="preserve">D 2.1 - Zdroj tepla - technologická část </t>
  </si>
  <si>
    <t xml:space="preserve">    713 - Izolace tepelné</t>
  </si>
  <si>
    <t xml:space="preserve">    722 - Zdravotechnika - vnitřní vodovod</t>
  </si>
  <si>
    <t xml:space="preserve">    730-12 - Demontážní práce</t>
  </si>
  <si>
    <t xml:space="preserve">    730-25 - Vzduchotechnika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</si>
  <si>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</si>
  <si>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</si>
  <si>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</si>
  <si>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</si>
  <si>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767 - Konstrukce zámečnické</t>
  </si>
  <si>
    <t xml:space="preserve">    799 - Ostatní</t>
  </si>
  <si>
    <t>713</t>
  </si>
  <si>
    <t>Izolace tepelné</t>
  </si>
  <si>
    <t>7132653251</t>
  </si>
  <si>
    <t xml:space="preserve">Tepelná izolace potrubí z min. plsti s Al polepem   20/20 </t>
  </si>
  <si>
    <t>848323631</t>
  </si>
  <si>
    <t>71326532531</t>
  </si>
  <si>
    <t>Tepelná izolace potrubí z min. plsti s Al polepem   35/25</t>
  </si>
  <si>
    <t>381042981</t>
  </si>
  <si>
    <t>71326532531.1</t>
  </si>
  <si>
    <t xml:space="preserve">Tepelná izolace potrubí z min. plsti s Al polepem   43/25 </t>
  </si>
  <si>
    <t>-1127525900</t>
  </si>
  <si>
    <t>71326532551</t>
  </si>
  <si>
    <t>Tepelná izolace potrubí z min. plsti s Al polepem   48/30</t>
  </si>
  <si>
    <t>-1528357588</t>
  </si>
  <si>
    <t>71326532561</t>
  </si>
  <si>
    <t>Tepelná izolace potrubí z min. plsti s Al polepem   60/30</t>
  </si>
  <si>
    <t>466853764</t>
  </si>
  <si>
    <t>713369435410</t>
  </si>
  <si>
    <t>Tepelná izolace pásy z minerální vaty s Al folií tl. 80 mm (HVDT, R+S)</t>
  </si>
  <si>
    <t>m2</t>
  </si>
  <si>
    <t>-370718566</t>
  </si>
  <si>
    <t>998713201</t>
  </si>
  <si>
    <t>Přesun hmot procentní pro izolace tepelné v objektech v do 6 m</t>
  </si>
  <si>
    <t>1305346106</t>
  </si>
  <si>
    <t>998713292</t>
  </si>
  <si>
    <t>Příplatek k přesunu hmot procentní 713 za zvětšený přesun do 100 m</t>
  </si>
  <si>
    <t>758562727</t>
  </si>
  <si>
    <t>722</t>
  </si>
  <si>
    <t>Zdravotechnika - vnitřní vodovod</t>
  </si>
  <si>
    <t>722174003</t>
  </si>
  <si>
    <t>Potrubí vodovodní plastové PPR svar polyfuze PN 16 D 25 x 3,5 mm</t>
  </si>
  <si>
    <t>-244830307</t>
  </si>
  <si>
    <t>722174006</t>
  </si>
  <si>
    <t>Potrubí vodovodní plastové PPR svar polyfuze PN 16 D 50 x 6,9 mm</t>
  </si>
  <si>
    <t>1597134898</t>
  </si>
  <si>
    <t>722174026</t>
  </si>
  <si>
    <t>Potrubí vodovodní plastové PPR svar polyfuze PN 20 D 50 x 8,4 mm</t>
  </si>
  <si>
    <t>2125468383</t>
  </si>
  <si>
    <t>722181222</t>
  </si>
  <si>
    <t>Ochrana vodovodního potrubí přilepenými termoizolačními trubicemi z PE tl do 9 mm DN do 45 mm</t>
  </si>
  <si>
    <t>1564488948</t>
  </si>
  <si>
    <t>722181223</t>
  </si>
  <si>
    <t>Ochrana vodovodního potrubí přilepenými termoizolačními trubicemi z PE tl do 9 mm DN do 63 mm</t>
  </si>
  <si>
    <t>1344816366</t>
  </si>
  <si>
    <t>722181243</t>
  </si>
  <si>
    <t>Ochrana vodovodního potrubí přilepenými termoizolačními trubicemi z PE tl do 20 mm DN do 63 mm</t>
  </si>
  <si>
    <t>-1752576360</t>
  </si>
  <si>
    <t>722182012</t>
  </si>
  <si>
    <t>Podpůrný žlab pro potrubí D 25</t>
  </si>
  <si>
    <t>320520615</t>
  </si>
  <si>
    <t>722182015</t>
  </si>
  <si>
    <t>Podpůrný žlab pro potrubí D 50</t>
  </si>
  <si>
    <t>-150617622</t>
  </si>
  <si>
    <t>722229101</t>
  </si>
  <si>
    <t>Montáž vodovodních armatur s jedním závitem G 1/2 ostatní typ</t>
  </si>
  <si>
    <t>-1002620819</t>
  </si>
  <si>
    <t>722239102</t>
  </si>
  <si>
    <t>Montáž armatur vodovodních se dvěma závity G 3/4</t>
  </si>
  <si>
    <t>1263242621</t>
  </si>
  <si>
    <t>722239103</t>
  </si>
  <si>
    <t>Montáž armatur vodovodních se dvěma závity G 1</t>
  </si>
  <si>
    <t>1730107430</t>
  </si>
  <si>
    <t>722239104</t>
  </si>
  <si>
    <t>Montáž armatur vodovodních se dvěma závity G 5/4</t>
  </si>
  <si>
    <t>2095509769</t>
  </si>
  <si>
    <t>722239105</t>
  </si>
  <si>
    <t>Montáž armatur vodovodních se dvěma závity G 6/4</t>
  </si>
  <si>
    <t>913387044</t>
  </si>
  <si>
    <t>730653884</t>
  </si>
  <si>
    <t>-1889587304</t>
  </si>
  <si>
    <t>730653885</t>
  </si>
  <si>
    <t>-1337479121</t>
  </si>
  <si>
    <t>730653887</t>
  </si>
  <si>
    <t>1827761635</t>
  </si>
  <si>
    <t>730654059</t>
  </si>
  <si>
    <t>14621115</t>
  </si>
  <si>
    <t>730654060</t>
  </si>
  <si>
    <t>364293485</t>
  </si>
  <si>
    <t>730654017</t>
  </si>
  <si>
    <t>Filtr závitový - 1"FF; 400 µm; Kv 11,08</t>
  </si>
  <si>
    <t>150853284</t>
  </si>
  <si>
    <t>730654018</t>
  </si>
  <si>
    <t>Filtr závitový - 5/4"FF; 500 µm; Kv 17,00</t>
  </si>
  <si>
    <t>957399623</t>
  </si>
  <si>
    <t>150047580009300039</t>
  </si>
  <si>
    <t>KS</t>
  </si>
  <si>
    <t>1783766210</t>
  </si>
  <si>
    <t>130010069008750013</t>
  </si>
  <si>
    <t>-2131589183</t>
  </si>
  <si>
    <t>31</t>
  </si>
  <si>
    <t>730653988</t>
  </si>
  <si>
    <t>Zahradní kulový uzávěr - 1/2"M; 15mm; páka</t>
  </si>
  <si>
    <t>-738978719</t>
  </si>
  <si>
    <t>722290226</t>
  </si>
  <si>
    <t>Zkouška těsnosti vodovodního potrubí závitového do DN 50</t>
  </si>
  <si>
    <t>-1924860689</t>
  </si>
  <si>
    <t>33</t>
  </si>
  <si>
    <t>722290234</t>
  </si>
  <si>
    <t>Proplach a dezinfekce vodovodního potrubí do DN 80</t>
  </si>
  <si>
    <t>-1038615244</t>
  </si>
  <si>
    <t>34</t>
  </si>
  <si>
    <t>212041134006350001</t>
  </si>
  <si>
    <t>Sifon HL plastový HL 21 vtok se záp.uz. DN 30</t>
  </si>
  <si>
    <t>859745974</t>
  </si>
  <si>
    <t>35</t>
  </si>
  <si>
    <t>721174042</t>
  </si>
  <si>
    <t>Potrubí kanalizační z PP připojovací DN 32</t>
  </si>
  <si>
    <t>231077747</t>
  </si>
  <si>
    <t>36</t>
  </si>
  <si>
    <t>722132321</t>
  </si>
  <si>
    <t>826607495</t>
  </si>
  <si>
    <t>37</t>
  </si>
  <si>
    <t>722563221</t>
  </si>
  <si>
    <t>Montáž vodoměru</t>
  </si>
  <si>
    <t>525014304</t>
  </si>
  <si>
    <t>38</t>
  </si>
  <si>
    <t>130900069000000009</t>
  </si>
  <si>
    <t>885668141</t>
  </si>
  <si>
    <t>39</t>
  </si>
  <si>
    <t>150039554509300039</t>
  </si>
  <si>
    <t>-65520876</t>
  </si>
  <si>
    <t>40</t>
  </si>
  <si>
    <t>722596632514</t>
  </si>
  <si>
    <t>-581406393</t>
  </si>
  <si>
    <t>41</t>
  </si>
  <si>
    <t>72256325142566</t>
  </si>
  <si>
    <t>1194340911</t>
  </si>
  <si>
    <t>42</t>
  </si>
  <si>
    <t>72256325142565</t>
  </si>
  <si>
    <t>428785272</t>
  </si>
  <si>
    <t>43</t>
  </si>
  <si>
    <t>74325556324.21</t>
  </si>
  <si>
    <t>-1981489974</t>
  </si>
  <si>
    <t>44</t>
  </si>
  <si>
    <t>732429212</t>
  </si>
  <si>
    <t>Montáž čerpadla oběhového mokroběžného závitového DN 25</t>
  </si>
  <si>
    <t>-1227743847</t>
  </si>
  <si>
    <t>45</t>
  </si>
  <si>
    <t>734411103</t>
  </si>
  <si>
    <t>Teploměr technický s pevným stonkem a jímkou zadní připojení průměr 63 mm délky 100 mm</t>
  </si>
  <si>
    <t>509395279</t>
  </si>
  <si>
    <t>46</t>
  </si>
  <si>
    <t>72563252144</t>
  </si>
  <si>
    <t>658265996</t>
  </si>
  <si>
    <t>47</t>
  </si>
  <si>
    <t>998722201</t>
  </si>
  <si>
    <t>Přesun hmot procentní pro vnitřní vodovod v objektech v do 6 m</t>
  </si>
  <si>
    <t>718660649</t>
  </si>
  <si>
    <t>48</t>
  </si>
  <si>
    <t>998722292</t>
  </si>
  <si>
    <t>Příplatek k přesunu hmot procentní 722 za zvětšený přesun do 100 m</t>
  </si>
  <si>
    <t>-1207946622</t>
  </si>
  <si>
    <t>730-12</t>
  </si>
  <si>
    <t>Demontážní práce</t>
  </si>
  <si>
    <t>49</t>
  </si>
  <si>
    <t>731200828</t>
  </si>
  <si>
    <t>Demontáž kotle ocelového na plynná nebo kapalná paliva výkon do 100 kW</t>
  </si>
  <si>
    <t>-2047958948</t>
  </si>
  <si>
    <t>50</t>
  </si>
  <si>
    <t>732211813.12</t>
  </si>
  <si>
    <t xml:space="preserve">Demontáž ohříváku plynového 300 litrů </t>
  </si>
  <si>
    <t>-781103354</t>
  </si>
  <si>
    <t>51</t>
  </si>
  <si>
    <t>732110812</t>
  </si>
  <si>
    <t>Demontáž rozdělovače nebo sběrače do DN 200 vč. izolace</t>
  </si>
  <si>
    <t>733260304</t>
  </si>
  <si>
    <t>52</t>
  </si>
  <si>
    <t>73155563212165</t>
  </si>
  <si>
    <t>Demontáž topné větve do DN 65 vč. armatur</t>
  </si>
  <si>
    <t>726983719</t>
  </si>
  <si>
    <t>53</t>
  </si>
  <si>
    <t>73155563212187</t>
  </si>
  <si>
    <t>Demontáž expanzní nádoby do 200 litrů</t>
  </si>
  <si>
    <t>417820477</t>
  </si>
  <si>
    <t>54</t>
  </si>
  <si>
    <t>733120819</t>
  </si>
  <si>
    <t>Demontáž potrubí ocelového hladkého do D 60,3 vč. izolace</t>
  </si>
  <si>
    <t>1018394983</t>
  </si>
  <si>
    <t>55</t>
  </si>
  <si>
    <t>733120826</t>
  </si>
  <si>
    <t>Demontáž potrubí ocelového hladkého do D 89 vč. izolace</t>
  </si>
  <si>
    <t>-387019718</t>
  </si>
  <si>
    <t>56</t>
  </si>
  <si>
    <t>733120826214</t>
  </si>
  <si>
    <t>Demontáž čerpadlové sestavy do DN 32</t>
  </si>
  <si>
    <t>707396943</t>
  </si>
  <si>
    <t>57</t>
  </si>
  <si>
    <t>733120826214547</t>
  </si>
  <si>
    <t>Demontáž odkouření kotlů do DN 180 vč, komínových vložek</t>
  </si>
  <si>
    <t>982215310</t>
  </si>
  <si>
    <t>58</t>
  </si>
  <si>
    <t>735626321</t>
  </si>
  <si>
    <t>Přesun demontovaných hmot</t>
  </si>
  <si>
    <t>-569733699</t>
  </si>
  <si>
    <t>59</t>
  </si>
  <si>
    <t>7356263212154</t>
  </si>
  <si>
    <t>kpl</t>
  </si>
  <si>
    <t>-1979902353</t>
  </si>
  <si>
    <t>730-25</t>
  </si>
  <si>
    <t>Vzduchotechnika</t>
  </si>
  <si>
    <t>60</t>
  </si>
  <si>
    <t>Pol2</t>
  </si>
  <si>
    <t>-638977768</t>
  </si>
  <si>
    <t>61</t>
  </si>
  <si>
    <t>Pol6</t>
  </si>
  <si>
    <t>Přirozené větrání kotelny - D+M Čtyřhranné pozinkované potrubí sk.I vč. 30% tvarovek o rozměru 200x200 mm</t>
  </si>
  <si>
    <t>-323275355</t>
  </si>
  <si>
    <t>62</t>
  </si>
  <si>
    <t>Pol11</t>
  </si>
  <si>
    <t>Přirozené větrání kotelny - D+M Tepelná izolace tl.20 mm s Al polepem</t>
  </si>
  <si>
    <t>441072269</t>
  </si>
  <si>
    <t>63</t>
  </si>
  <si>
    <t>Pol13</t>
  </si>
  <si>
    <t>250501412</t>
  </si>
  <si>
    <t>64</t>
  </si>
  <si>
    <t>Pol14</t>
  </si>
  <si>
    <t>218510787</t>
  </si>
  <si>
    <t>65</t>
  </si>
  <si>
    <t>Pol15</t>
  </si>
  <si>
    <t>Havarijní větrání kotelny - D+M Krycí mřížka s pletivem osazená na potrubí pr.200 mm</t>
  </si>
  <si>
    <t>-1680271861</t>
  </si>
  <si>
    <t>66</t>
  </si>
  <si>
    <t>Pol16</t>
  </si>
  <si>
    <t>-1022809126</t>
  </si>
  <si>
    <t>67</t>
  </si>
  <si>
    <t>Pol17</t>
  </si>
  <si>
    <t>Havarijní větrání kotelny - D+M Kruhové spiro potrubí těsné pr. 200 mm vč. 50% tvarovek</t>
  </si>
  <si>
    <t>1037492679</t>
  </si>
  <si>
    <t>68</t>
  </si>
  <si>
    <t>Pol18</t>
  </si>
  <si>
    <t>Demontáž a ekologická likvidace stávajího pozinkované čtyřhranného potrubí vč. tvarovek</t>
  </si>
  <si>
    <t>943152563</t>
  </si>
  <si>
    <t>69</t>
  </si>
  <si>
    <t>Pol19</t>
  </si>
  <si>
    <t>Spojovací, těsnící a závěsový materiál</t>
  </si>
  <si>
    <t>988831562</t>
  </si>
  <si>
    <t>70</t>
  </si>
  <si>
    <t>Pol28</t>
  </si>
  <si>
    <t>Uvedení do provozu, zaškolení obsluhy a zaregulování</t>
  </si>
  <si>
    <t>-196906109</t>
  </si>
  <si>
    <t>731</t>
  </si>
  <si>
    <t>Ústřední vytápění - kotelny</t>
  </si>
  <si>
    <t>71</t>
  </si>
  <si>
    <t>731244494</t>
  </si>
  <si>
    <t>Montáž kotle ocelového závěsného na plyn kondenzačního o výkonu do 50 kW</t>
  </si>
  <si>
    <t>1896681713</t>
  </si>
  <si>
    <t>72</t>
  </si>
  <si>
    <t>731341140</t>
  </si>
  <si>
    <t>Hadice napouštěcí pryžové D 20/28</t>
  </si>
  <si>
    <t>-686518843</t>
  </si>
  <si>
    <t>73</t>
  </si>
  <si>
    <t>731889561</t>
  </si>
  <si>
    <t>Zprovoznění kondenzačního kotle</t>
  </si>
  <si>
    <t>-236338913</t>
  </si>
  <si>
    <t>74</t>
  </si>
  <si>
    <t>Pol1</t>
  </si>
  <si>
    <t>872531910</t>
  </si>
  <si>
    <t>75</t>
  </si>
  <si>
    <t>Pol1.1</t>
  </si>
  <si>
    <t>1210598900</t>
  </si>
  <si>
    <t>76</t>
  </si>
  <si>
    <t>Pol22.1</t>
  </si>
  <si>
    <t>-1695718206</t>
  </si>
  <si>
    <t>77</t>
  </si>
  <si>
    <t>Pol22.2</t>
  </si>
  <si>
    <t>1632456452</t>
  </si>
  <si>
    <t>78</t>
  </si>
  <si>
    <t>Pol22.3</t>
  </si>
  <si>
    <t>-1971754477</t>
  </si>
  <si>
    <t>79</t>
  </si>
  <si>
    <t>Pol22.4</t>
  </si>
  <si>
    <t>-1136990561</t>
  </si>
  <si>
    <t>80</t>
  </si>
  <si>
    <t>Pol22.5</t>
  </si>
  <si>
    <t>-1092938647</t>
  </si>
  <si>
    <t>81</t>
  </si>
  <si>
    <t>Pol22.6</t>
  </si>
  <si>
    <t>-26502405</t>
  </si>
  <si>
    <t>82</t>
  </si>
  <si>
    <t>Pol22.7</t>
  </si>
  <si>
    <t>476488153</t>
  </si>
  <si>
    <t>83</t>
  </si>
  <si>
    <t>Pol22.8</t>
  </si>
  <si>
    <t>1883643452</t>
  </si>
  <si>
    <t>84</t>
  </si>
  <si>
    <t>Pol22.9</t>
  </si>
  <si>
    <t>-574449945</t>
  </si>
  <si>
    <t>85</t>
  </si>
  <si>
    <t>Pol22.10</t>
  </si>
  <si>
    <t>-1113967808</t>
  </si>
  <si>
    <t>86</t>
  </si>
  <si>
    <t>Pol22.11</t>
  </si>
  <si>
    <t>575748779</t>
  </si>
  <si>
    <t>87</t>
  </si>
  <si>
    <t>Pol22.12</t>
  </si>
  <si>
    <t>-316008444</t>
  </si>
  <si>
    <t>88</t>
  </si>
  <si>
    <t>Pol33</t>
  </si>
  <si>
    <t>-221695144</t>
  </si>
  <si>
    <t>89</t>
  </si>
  <si>
    <t>Pol33.1</t>
  </si>
  <si>
    <t>1168485234</t>
  </si>
  <si>
    <t>90</t>
  </si>
  <si>
    <t>Pol34</t>
  </si>
  <si>
    <t>-1529378814</t>
  </si>
  <si>
    <t>91</t>
  </si>
  <si>
    <t>Pol35</t>
  </si>
  <si>
    <t>1016421986</t>
  </si>
  <si>
    <t>92</t>
  </si>
  <si>
    <t>Pol36</t>
  </si>
  <si>
    <t>-1644933521</t>
  </si>
  <si>
    <t>93</t>
  </si>
  <si>
    <t>Pol36.1</t>
  </si>
  <si>
    <t>-618743742</t>
  </si>
  <si>
    <t>94</t>
  </si>
  <si>
    <t>Pol37</t>
  </si>
  <si>
    <t>1506481705</t>
  </si>
  <si>
    <t>95</t>
  </si>
  <si>
    <t>Pol38</t>
  </si>
  <si>
    <t>2075923909</t>
  </si>
  <si>
    <t>96</t>
  </si>
  <si>
    <t>Pol39</t>
  </si>
  <si>
    <t>1728184764</t>
  </si>
  <si>
    <t>97</t>
  </si>
  <si>
    <t>Pol40</t>
  </si>
  <si>
    <t>-1141799384</t>
  </si>
  <si>
    <t>98</t>
  </si>
  <si>
    <t>Pol41</t>
  </si>
  <si>
    <t>-1886274734</t>
  </si>
  <si>
    <t>99</t>
  </si>
  <si>
    <t>Pol42</t>
  </si>
  <si>
    <t>748803105</t>
  </si>
  <si>
    <t>100</t>
  </si>
  <si>
    <t>Pol43</t>
  </si>
  <si>
    <t>1973472046</t>
  </si>
  <si>
    <t>101</t>
  </si>
  <si>
    <t>Pol44</t>
  </si>
  <si>
    <t>614122768</t>
  </si>
  <si>
    <t>102</t>
  </si>
  <si>
    <t>Pol45</t>
  </si>
  <si>
    <t>979593143</t>
  </si>
  <si>
    <t>103</t>
  </si>
  <si>
    <t>Pol46</t>
  </si>
  <si>
    <t>-1421046193</t>
  </si>
  <si>
    <t>104</t>
  </si>
  <si>
    <t>Pol47</t>
  </si>
  <si>
    <t>-2144030121</t>
  </si>
  <si>
    <t>105</t>
  </si>
  <si>
    <t>Pol49</t>
  </si>
  <si>
    <t>-999710723</t>
  </si>
  <si>
    <t>106</t>
  </si>
  <si>
    <t>Pol50</t>
  </si>
  <si>
    <t>-1052727464</t>
  </si>
  <si>
    <t>107</t>
  </si>
  <si>
    <t>Pol51</t>
  </si>
  <si>
    <t>-1290867517</t>
  </si>
  <si>
    <t>108</t>
  </si>
  <si>
    <t>Pol52</t>
  </si>
  <si>
    <t>-980072871</t>
  </si>
  <si>
    <t>109</t>
  </si>
  <si>
    <t>Pol53</t>
  </si>
  <si>
    <t>-192877467</t>
  </si>
  <si>
    <t>110</t>
  </si>
  <si>
    <t>Pol54</t>
  </si>
  <si>
    <t>1028697428</t>
  </si>
  <si>
    <t>111</t>
  </si>
  <si>
    <t>Pol55</t>
  </si>
  <si>
    <t>653184438</t>
  </si>
  <si>
    <t>112</t>
  </si>
  <si>
    <t>7318895619954</t>
  </si>
  <si>
    <t>Montáž odkouření plynového kotle do DN 150</t>
  </si>
  <si>
    <t>1108276359</t>
  </si>
  <si>
    <t>113</t>
  </si>
  <si>
    <t>998731201</t>
  </si>
  <si>
    <t>Přesun hmot procentní pro kotelny v objektech v do 6 m</t>
  </si>
  <si>
    <t>-1026073037</t>
  </si>
  <si>
    <t>114</t>
  </si>
  <si>
    <t>998731293</t>
  </si>
  <si>
    <t>Příplatek k přesunu hmot procentní 731 za zvětšený přesun do 500 m</t>
  </si>
  <si>
    <t>862224153</t>
  </si>
  <si>
    <t>732</t>
  </si>
  <si>
    <t>Ústřední vytápění - strojovny</t>
  </si>
  <si>
    <t>115</t>
  </si>
  <si>
    <t>732199100</t>
  </si>
  <si>
    <t>Montáž orientačních štítků vč. dodávky štítků</t>
  </si>
  <si>
    <t>ks</t>
  </si>
  <si>
    <t>1633578521</t>
  </si>
  <si>
    <t>116</t>
  </si>
  <si>
    <t>732555642141</t>
  </si>
  <si>
    <t>Montáž rozdělovače a sběrače modul 120  M=15 m3/h</t>
  </si>
  <si>
    <t>117</t>
  </si>
  <si>
    <t>73210004</t>
  </si>
  <si>
    <t>Kombinovaný rozdělovač sběrač modul 120</t>
  </si>
  <si>
    <t>118</t>
  </si>
  <si>
    <t>732100009</t>
  </si>
  <si>
    <t>Stavitelný stojan pro RS kombi modul 80 - 150</t>
  </si>
  <si>
    <t>119</t>
  </si>
  <si>
    <t>732429215</t>
  </si>
  <si>
    <t>Montáž čerpadla oběhového mokroběžného závitového DN 32</t>
  </si>
  <si>
    <t>-1507877037</t>
  </si>
  <si>
    <t>120</t>
  </si>
  <si>
    <t>74325556324</t>
  </si>
  <si>
    <t>-1962373519</t>
  </si>
  <si>
    <t>121</t>
  </si>
  <si>
    <t>74325556324.1</t>
  </si>
  <si>
    <t>1971202254</t>
  </si>
  <si>
    <t>122</t>
  </si>
  <si>
    <t>74325556324.2</t>
  </si>
  <si>
    <t>-262301864</t>
  </si>
  <si>
    <t>123</t>
  </si>
  <si>
    <t>73266532514245</t>
  </si>
  <si>
    <t>Montáž expanzní nádoby</t>
  </si>
  <si>
    <t>-790856893</t>
  </si>
  <si>
    <t>124</t>
  </si>
  <si>
    <t>130010069008800019</t>
  </si>
  <si>
    <t>609844559</t>
  </si>
  <si>
    <t>125</t>
  </si>
  <si>
    <t>130900069000000010</t>
  </si>
  <si>
    <t>-61405168</t>
  </si>
  <si>
    <t>126</t>
  </si>
  <si>
    <t>7326653251424587</t>
  </si>
  <si>
    <t>Montáž úpravny vody</t>
  </si>
  <si>
    <t>941295826</t>
  </si>
  <si>
    <t>127</t>
  </si>
  <si>
    <t>7325565214</t>
  </si>
  <si>
    <t>348381048</t>
  </si>
  <si>
    <t>128</t>
  </si>
  <si>
    <t>73255652141</t>
  </si>
  <si>
    <t>Úpravna vody ochranný předfiltr FF06-3/4"</t>
  </si>
  <si>
    <t>889574350</t>
  </si>
  <si>
    <t>129</t>
  </si>
  <si>
    <t>73255652142</t>
  </si>
  <si>
    <t>Úpravna vody dávkovací nádoba DN 100</t>
  </si>
  <si>
    <t>887727839</t>
  </si>
  <si>
    <t>130</t>
  </si>
  <si>
    <t>73255652143</t>
  </si>
  <si>
    <t>L</t>
  </si>
  <si>
    <t>1894975729</t>
  </si>
  <si>
    <t>131</t>
  </si>
  <si>
    <t>73266532514245891</t>
  </si>
  <si>
    <t>Montáž HVDT</t>
  </si>
  <si>
    <t>-742947671</t>
  </si>
  <si>
    <t>132</t>
  </si>
  <si>
    <t>732100011</t>
  </si>
  <si>
    <t>HVDT 2 - 8m3/hod  - 159</t>
  </si>
  <si>
    <t>1954044765</t>
  </si>
  <si>
    <t>133</t>
  </si>
  <si>
    <t>73266532514245892</t>
  </si>
  <si>
    <t>Montáž doplňovacího zařízení vč. uvedení do provozu</t>
  </si>
  <si>
    <t>210398113</t>
  </si>
  <si>
    <t>134</t>
  </si>
  <si>
    <t>130900069000000018</t>
  </si>
  <si>
    <t>1773164459</t>
  </si>
  <si>
    <t>135</t>
  </si>
  <si>
    <t>7326653251424589.1</t>
  </si>
  <si>
    <t>Montáž doplňovacího zařízení fillcontrol</t>
  </si>
  <si>
    <t>362025680</t>
  </si>
  <si>
    <t>136</t>
  </si>
  <si>
    <t>732665325142458921</t>
  </si>
  <si>
    <t>Montáž doplňovacího zařízení fillset</t>
  </si>
  <si>
    <t>-1557152579</t>
  </si>
  <si>
    <t>137</t>
  </si>
  <si>
    <t>7325632155541</t>
  </si>
  <si>
    <t>-1131071859</t>
  </si>
  <si>
    <t>138</t>
  </si>
  <si>
    <t>998732201</t>
  </si>
  <si>
    <t>Přesun hmot procentní pro strojovny v objektech v do 6 m</t>
  </si>
  <si>
    <t>-1250767130</t>
  </si>
  <si>
    <t>139</t>
  </si>
  <si>
    <t>998732293</t>
  </si>
  <si>
    <t>Příplatek k přesunu hmot procentní 732 za zvětšený přesun do 500 m</t>
  </si>
  <si>
    <t>-1718699082</t>
  </si>
  <si>
    <t>733</t>
  </si>
  <si>
    <t>Ústřední vytápění - rozvodné potrubí</t>
  </si>
  <si>
    <t>140</t>
  </si>
  <si>
    <t>733111113</t>
  </si>
  <si>
    <t>Potrubí ocelové závitové bezešvé běžné v kotelnách nebo strojovnách DN 15</t>
  </si>
  <si>
    <t>989851914</t>
  </si>
  <si>
    <t>141</t>
  </si>
  <si>
    <t>733111115</t>
  </si>
  <si>
    <t>Potrubí ocelové závitové bezešvé běžné v kotelnách nebo strojovnách DN 25</t>
  </si>
  <si>
    <t>-1064112547</t>
  </si>
  <si>
    <t>142</t>
  </si>
  <si>
    <t>733111116</t>
  </si>
  <si>
    <t>Potrubí ocelové závitové bezešvé běžné v kotelnách nebo strojovnách DN 32</t>
  </si>
  <si>
    <t>-1642800297</t>
  </si>
  <si>
    <t>143</t>
  </si>
  <si>
    <t>733111117</t>
  </si>
  <si>
    <t>Potrubí ocelové závitové bezešvé běžné v kotelnách nebo strojovnách DN 40</t>
  </si>
  <si>
    <t>-892702656</t>
  </si>
  <si>
    <t>144</t>
  </si>
  <si>
    <t>733121218</t>
  </si>
  <si>
    <t>Potrubí ocelové hladké bezešvé v kotelnách nebo strojovnách D 57x2,9</t>
  </si>
  <si>
    <t>847172621</t>
  </si>
  <si>
    <t>145</t>
  </si>
  <si>
    <t>733190108</t>
  </si>
  <si>
    <t>Zkouška těsnosti potrubí ocelové závitové do DN 50</t>
  </si>
  <si>
    <t>-1872106040</t>
  </si>
  <si>
    <t>146</t>
  </si>
  <si>
    <t>733223304</t>
  </si>
  <si>
    <t>Potrubí měděné tvrdé spojované lisováním DN 25 ÚT</t>
  </si>
  <si>
    <t>-108143068</t>
  </si>
  <si>
    <t>147</t>
  </si>
  <si>
    <t>733291101</t>
  </si>
  <si>
    <t>Zkouška těsnosti potrubí měděné do D 35x1,5</t>
  </si>
  <si>
    <t>-138369875</t>
  </si>
  <si>
    <t>148</t>
  </si>
  <si>
    <t>998733201</t>
  </si>
  <si>
    <t>Přesun hmot procentní pro rozvody potrubí v objektech v do 6 m</t>
  </si>
  <si>
    <t>2060753387</t>
  </si>
  <si>
    <t>149</t>
  </si>
  <si>
    <t>998733293</t>
  </si>
  <si>
    <t>Příplatek k přesunu hmot procentní 733 za zvětšený přesun do 500 m</t>
  </si>
  <si>
    <t>-1905159577</t>
  </si>
  <si>
    <t>734</t>
  </si>
  <si>
    <t>Ústřední vytápění - armatury</t>
  </si>
  <si>
    <t>150</t>
  </si>
  <si>
    <t>-717545251</t>
  </si>
  <si>
    <t>151</t>
  </si>
  <si>
    <t>158337789</t>
  </si>
  <si>
    <t>152</t>
  </si>
  <si>
    <t>730653886</t>
  </si>
  <si>
    <t>-1666130719</t>
  </si>
  <si>
    <t>153</t>
  </si>
  <si>
    <t>-125817024</t>
  </si>
  <si>
    <t>154</t>
  </si>
  <si>
    <t>730653888</t>
  </si>
  <si>
    <t>-881116336</t>
  </si>
  <si>
    <t>155</t>
  </si>
  <si>
    <t>436265235</t>
  </si>
  <si>
    <t>156</t>
  </si>
  <si>
    <t>-1695244126</t>
  </si>
  <si>
    <t>157</t>
  </si>
  <si>
    <t>730654062</t>
  </si>
  <si>
    <t>1477499559</t>
  </si>
  <si>
    <t>158</t>
  </si>
  <si>
    <t>1441733810</t>
  </si>
  <si>
    <t>159</t>
  </si>
  <si>
    <t>-1233256082</t>
  </si>
  <si>
    <t>160</t>
  </si>
  <si>
    <t>730654020</t>
  </si>
  <si>
    <t>Filtr závitový - 2"FF; 500 µm; Kv 36,00</t>
  </si>
  <si>
    <t>1745452360</t>
  </si>
  <si>
    <t>161</t>
  </si>
  <si>
    <t>730653984</t>
  </si>
  <si>
    <t>Vypouštěcí kulový uzávěr - 1/2"M; páčka</t>
  </si>
  <si>
    <t>958788029</t>
  </si>
  <si>
    <t>162</t>
  </si>
  <si>
    <t>730652939</t>
  </si>
  <si>
    <t>Automatický odvzdušňovací ventil - 1/2"</t>
  </si>
  <si>
    <t>-514158803</t>
  </si>
  <si>
    <t>163</t>
  </si>
  <si>
    <t>730653226</t>
  </si>
  <si>
    <t>Termomanometr - axiální - 0 °C až +120 °C; včetně zpětné klapky 1/4"Fx1/2"M; D80; 0-6bar</t>
  </si>
  <si>
    <t>1683100870</t>
  </si>
  <si>
    <t>164</t>
  </si>
  <si>
    <t>150047580009300045</t>
  </si>
  <si>
    <t>516806852</t>
  </si>
  <si>
    <t>165</t>
  </si>
  <si>
    <t>150047580009300046</t>
  </si>
  <si>
    <t>-1741614522</t>
  </si>
  <si>
    <t>166</t>
  </si>
  <si>
    <t>150047580009300047</t>
  </si>
  <si>
    <t>-1644362072</t>
  </si>
  <si>
    <t>167</t>
  </si>
  <si>
    <t>150047580009300048</t>
  </si>
  <si>
    <t>1608502879</t>
  </si>
  <si>
    <t>168</t>
  </si>
  <si>
    <t>7345632521254</t>
  </si>
  <si>
    <t>Nastavení ventilů SA, RDT</t>
  </si>
  <si>
    <t>sada</t>
  </si>
  <si>
    <t>169</t>
  </si>
  <si>
    <t>734209103</t>
  </si>
  <si>
    <t>Montáž armatury závitové s jedním závitem G 1/2</t>
  </si>
  <si>
    <t>-1796259758</t>
  </si>
  <si>
    <t>170</t>
  </si>
  <si>
    <t>734209114</t>
  </si>
  <si>
    <t>Montáž armatury závitové s dvěma závity G 3/4</t>
  </si>
  <si>
    <t>2073631954</t>
  </si>
  <si>
    <t>171</t>
  </si>
  <si>
    <t>734209115</t>
  </si>
  <si>
    <t>Montáž armatury závitové s dvěma závity G 1</t>
  </si>
  <si>
    <t>-1997780231</t>
  </si>
  <si>
    <t>172</t>
  </si>
  <si>
    <t>734209116</t>
  </si>
  <si>
    <t>Montáž armatury závitové s dvěma závity G 5/4</t>
  </si>
  <si>
    <t>406092953</t>
  </si>
  <si>
    <t>173</t>
  </si>
  <si>
    <t>734209117</t>
  </si>
  <si>
    <t>Montáž armatury závitové s dvěma závity G 6/4</t>
  </si>
  <si>
    <t>1878628478</t>
  </si>
  <si>
    <t>174</t>
  </si>
  <si>
    <t>734209118</t>
  </si>
  <si>
    <t>Montáž armatury závitové s dvěma závity G 2</t>
  </si>
  <si>
    <t>-315172376</t>
  </si>
  <si>
    <t>175</t>
  </si>
  <si>
    <t>1883661426</t>
  </si>
  <si>
    <t>176</t>
  </si>
  <si>
    <t>734421102</t>
  </si>
  <si>
    <t>Tlakoměr s pevným stonkem a zpětnou klapkou tlak 0-16 bar průměr 63 mm spodní připojení</t>
  </si>
  <si>
    <t>1848246323</t>
  </si>
  <si>
    <t>177</t>
  </si>
  <si>
    <t>998734201</t>
  </si>
  <si>
    <t>Přesun hmot procentní pro armatury v objektech v do 6 m</t>
  </si>
  <si>
    <t>-1112196812</t>
  </si>
  <si>
    <t>178</t>
  </si>
  <si>
    <t>998734293</t>
  </si>
  <si>
    <t>Příplatek k přesunu hmot procentní 734 za zvětšený přesun do 500 m</t>
  </si>
  <si>
    <t>326757436</t>
  </si>
  <si>
    <t>767</t>
  </si>
  <si>
    <t>Konstrukce zámečnické</t>
  </si>
  <si>
    <t>179</t>
  </si>
  <si>
    <t>767854212</t>
  </si>
  <si>
    <t>Konstrukce ocelová atypická 2,1 x 2,2 m svařovaná, uzavřený profil jackl 50 x 50 / 3  mm vč. nátěru, kotvení do podlahy a stropu ( pro kotle) - D+M, dle dokumentace</t>
  </si>
  <si>
    <t>kg</t>
  </si>
  <si>
    <t>210312523</t>
  </si>
  <si>
    <t>180</t>
  </si>
  <si>
    <t>767995111</t>
  </si>
  <si>
    <t>Montáž atypických zámečnických konstrukcí hmotnosti do 5 kg</t>
  </si>
  <si>
    <t>-311420265</t>
  </si>
  <si>
    <t>181</t>
  </si>
  <si>
    <t>7675698654</t>
  </si>
  <si>
    <t>Materiál pro uchycení potrubí</t>
  </si>
  <si>
    <t>-1178525701</t>
  </si>
  <si>
    <t>182</t>
  </si>
  <si>
    <t>998767201</t>
  </si>
  <si>
    <t>Přesun hmot procentní pro zámečnické konstrukce v objektech v do 6 m</t>
  </si>
  <si>
    <t>-1531342957</t>
  </si>
  <si>
    <t>183</t>
  </si>
  <si>
    <t>998767292</t>
  </si>
  <si>
    <t>Příplatek k přesunu hmot procentní 767 za zvětšený přesun do 100 m</t>
  </si>
  <si>
    <t>-339196772</t>
  </si>
  <si>
    <t>184</t>
  </si>
  <si>
    <t>783614651</t>
  </si>
  <si>
    <t>Základní antikorozní jednonásobný syntetický potrubí DN do 50 mm</t>
  </si>
  <si>
    <t>52025507</t>
  </si>
  <si>
    <t>185</t>
  </si>
  <si>
    <t>783617601</t>
  </si>
  <si>
    <t>Krycí syntetický dvojnásobný nátěr potrubí DN do 50 mm</t>
  </si>
  <si>
    <t>-1891440386</t>
  </si>
  <si>
    <t>799</t>
  </si>
  <si>
    <t>Ostatní</t>
  </si>
  <si>
    <t>186</t>
  </si>
  <si>
    <t>79965321</t>
  </si>
  <si>
    <t>Topná zkouška</t>
  </si>
  <si>
    <t>hod</t>
  </si>
  <si>
    <t>504692621</t>
  </si>
  <si>
    <t>187</t>
  </si>
  <si>
    <t>79965321.1</t>
  </si>
  <si>
    <t>Napuštění, vypuštění systému</t>
  </si>
  <si>
    <t>-857822902</t>
  </si>
  <si>
    <t>188</t>
  </si>
  <si>
    <t>79965321.121</t>
  </si>
  <si>
    <t>Provozní dokumentace zdroje</t>
  </si>
  <si>
    <t>763811737</t>
  </si>
  <si>
    <t>189</t>
  </si>
  <si>
    <t>79965323233</t>
  </si>
  <si>
    <t>HZS - nepředvídané práce ( rekonstrukce)</t>
  </si>
  <si>
    <t>-2034601486</t>
  </si>
  <si>
    <t>190</t>
  </si>
  <si>
    <t>79965323228</t>
  </si>
  <si>
    <t>zařízení staveniště, doprava, atd.</t>
  </si>
  <si>
    <t>816847320</t>
  </si>
  <si>
    <t>191</t>
  </si>
  <si>
    <t>799653213</t>
  </si>
  <si>
    <t>Realizační dokumentace</t>
  </si>
  <si>
    <t>-394015902</t>
  </si>
  <si>
    <t>192</t>
  </si>
  <si>
    <t>79965324</t>
  </si>
  <si>
    <t>Dokumentace skutečného provedení</t>
  </si>
  <si>
    <t>-552250069</t>
  </si>
  <si>
    <t>D 2.2 - Zdroj tepla - stavební úpravy kotelna</t>
  </si>
  <si>
    <t>HSV - Práce a dodávky HSV</t>
  </si>
  <si>
    <t xml:space="preserve">    2 - Základy a zvláštní zakládání</t>
  </si>
  <si>
    <t xml:space="preserve">    3 - Svislé a kompletní konstrukce</t>
  </si>
  <si>
    <t xml:space="preserve">    61 - Úpravy povrchů vnitřní</t>
  </si>
  <si>
    <t xml:space="preserve">    63 - Podlahy a podlahové konstrukce</t>
  </si>
  <si>
    <t xml:space="preserve">    96 - Bourání konstrukcí</t>
  </si>
  <si>
    <t xml:space="preserve">    99 - Staveništní přesun hmot</t>
  </si>
  <si>
    <t xml:space="preserve">    D96 - Přesuny suti a vybouraných hmot</t>
  </si>
  <si>
    <t xml:space="preserve">    721 - Vnitřní kanalizace</t>
  </si>
  <si>
    <t xml:space="preserve">    769 - Otvorové prvky z plastu</t>
  </si>
  <si>
    <t xml:space="preserve">    771 - Podlahy z dlaždic a obklady</t>
  </si>
  <si>
    <t xml:space="preserve">    783 - Nátěry</t>
  </si>
  <si>
    <t xml:space="preserve">    784 - Malby</t>
  </si>
  <si>
    <t>HSV</t>
  </si>
  <si>
    <t>Práce a dodávky HSV</t>
  </si>
  <si>
    <t>Základy a zvláštní zakládání</t>
  </si>
  <si>
    <t>273351215R00</t>
  </si>
  <si>
    <t>Bednění stěn základových desek - zřízení</t>
  </si>
  <si>
    <t>445480440</t>
  </si>
  <si>
    <t>273351216R00</t>
  </si>
  <si>
    <t>Bednění stěn základových desek - odstranění</t>
  </si>
  <si>
    <t>68597591</t>
  </si>
  <si>
    <t>P</t>
  </si>
  <si>
    <t>Poznámka k položce:_x000D_
Včetně očištění, vytřídění a uložení bednicího materiálu.</t>
  </si>
  <si>
    <t>Svislé a kompletní konstrukce</t>
  </si>
  <si>
    <t>310236241RT1</t>
  </si>
  <si>
    <t>Zazdívka otvorů o ploše přes 0,0225 m2 do 0,09 m2 ve zdivu nadzákladovém cihlami pálenými o tloušťce zdi do 300 mm</t>
  </si>
  <si>
    <t>-584953548</t>
  </si>
  <si>
    <t>310237271RT1</t>
  </si>
  <si>
    <t>Zazdívka otvorů pl. 0,25 m2 cihlami, tl. zdi 75 cm s použitím suché maltové směsi</t>
  </si>
  <si>
    <t>1389057850</t>
  </si>
  <si>
    <t>Úpravy povrchů vnitřní</t>
  </si>
  <si>
    <t>610991002R00</t>
  </si>
  <si>
    <t>Začišťovací okenní lišta pro vnitř.omítku tl. 9 mm</t>
  </si>
  <si>
    <t>-733637104</t>
  </si>
  <si>
    <t>610991111R00</t>
  </si>
  <si>
    <t>Zakrývání výplní vnitřních otvorů</t>
  </si>
  <si>
    <t>-1259798157</t>
  </si>
  <si>
    <t>611421431RT2</t>
  </si>
  <si>
    <t>Oprava váp.omítek stropů do 50% plochy - štukových s použitím suché maltové směsi</t>
  </si>
  <si>
    <t>1848613089</t>
  </si>
  <si>
    <t>Poznámka k položce:_x000D_
Včetně pomocného pracovního lešení o výšce podlahy do 1900 mm a pro zatížení do 1,5 kPa.</t>
  </si>
  <si>
    <t>612401291RT2</t>
  </si>
  <si>
    <t>Omítka malých ploch vnitřních stěn do 0,25 m2 vápennou štukovovou omítkou</t>
  </si>
  <si>
    <t>-1606340609</t>
  </si>
  <si>
    <t>612409991RT2</t>
  </si>
  <si>
    <t>Začištění omítek kolem oken,dveří apod. s použitím suché maltové směsi</t>
  </si>
  <si>
    <t>-1154030786</t>
  </si>
  <si>
    <t>612421431RT2</t>
  </si>
  <si>
    <t>Oprava vápen.omítek stěn do 50 % pl. - štukových s použitím suché maltové směsi</t>
  </si>
  <si>
    <t>-285362020</t>
  </si>
  <si>
    <t>612425931R00</t>
  </si>
  <si>
    <t>Omítka vápenná vnitřního ostění - štuková</t>
  </si>
  <si>
    <t>-1837058576</t>
  </si>
  <si>
    <t>Podlahy a podlahové konstrukce</t>
  </si>
  <si>
    <t>602021147R00</t>
  </si>
  <si>
    <t>-408727529</t>
  </si>
  <si>
    <t>631311121R00</t>
  </si>
  <si>
    <t>Doplnění mazanin betonem do 1 m2, do tl. 8 cm</t>
  </si>
  <si>
    <t>m3</t>
  </si>
  <si>
    <t>-500020978</t>
  </si>
  <si>
    <t>632415106R00</t>
  </si>
  <si>
    <t>-1797377815</t>
  </si>
  <si>
    <t>Bourání konstrukcí</t>
  </si>
  <si>
    <t>965048150R00</t>
  </si>
  <si>
    <t>Dočištění povrchu po vybourání dlažeb, tmel do 50%</t>
  </si>
  <si>
    <t>-124293611</t>
  </si>
  <si>
    <t>965081712R00</t>
  </si>
  <si>
    <t>Bourání dlažeb keramických tl.10 mm, pl. do 1 m2</t>
  </si>
  <si>
    <t>1140853011</t>
  </si>
  <si>
    <t>971035341R00</t>
  </si>
  <si>
    <t>Vybourání otv. zeď cihel. pl.0,09 m2, tl.30 cm, MC</t>
  </si>
  <si>
    <t>1422614321</t>
  </si>
  <si>
    <t>Poznámka k položce:_x000D_
Včetně pomocného lešení o výšce podlahy do 1900 mm a pro zatížení do 1,5 kPa  (150 kg/m2).</t>
  </si>
  <si>
    <t>978011161R00</t>
  </si>
  <si>
    <t>Otlučení omítek vnitřních vápenných stropů do 50 %</t>
  </si>
  <si>
    <t>379914198</t>
  </si>
  <si>
    <t>978013161R00</t>
  </si>
  <si>
    <t>Otlučení omítek vnitřních stěn v rozsahu do 50 %</t>
  </si>
  <si>
    <t>-1667721111</t>
  </si>
  <si>
    <t>Staveništní přesun hmot</t>
  </si>
  <si>
    <t>999281145R00</t>
  </si>
  <si>
    <t>Přesun hmot pro opravy a údržbu do v. 6 m, nošením</t>
  </si>
  <si>
    <t>t</t>
  </si>
  <si>
    <t>-2041740503</t>
  </si>
  <si>
    <t>D96</t>
  </si>
  <si>
    <t>Přesuny suti a vybouraných hmot</t>
  </si>
  <si>
    <t>979011211R00</t>
  </si>
  <si>
    <t>Svislá doprava suti a vybour. hmot za 2.NP nošením</t>
  </si>
  <si>
    <t>1729033095</t>
  </si>
  <si>
    <t>979081111R00</t>
  </si>
  <si>
    <t>Odvoz suti a vybouraných hmot na skládku do 1 km</t>
  </si>
  <si>
    <t>-1192128411</t>
  </si>
  <si>
    <t>Poznámka k položce:_x000D_
Včetně naložení na dopravní prostředek a složení na skládku, bez poplatku za skládku.</t>
  </si>
  <si>
    <t>979081121R00</t>
  </si>
  <si>
    <t>Odvoz suti a vybouraných hmot na skládku příplatek za každý další 1 km</t>
  </si>
  <si>
    <t>-741995342</t>
  </si>
  <si>
    <t>979082111R00</t>
  </si>
  <si>
    <t>Vnitrostaveništní doprava suti a vybouraných hmot do 10 m</t>
  </si>
  <si>
    <t>-1003167645</t>
  </si>
  <si>
    <t>979082121R00</t>
  </si>
  <si>
    <t>Vnitrostaveništní doprava suti a vybouraných hmot příplatek k ceně za každých dalších 5 m</t>
  </si>
  <si>
    <t>1622605713</t>
  </si>
  <si>
    <t>979990101R00</t>
  </si>
  <si>
    <t>Poplatek za sklád.suti-směs bet.a cihel do 30x30cm</t>
  </si>
  <si>
    <t>512127540</t>
  </si>
  <si>
    <t>721</t>
  </si>
  <si>
    <t>Vnitřní kanalizace</t>
  </si>
  <si>
    <t>721210831R00</t>
  </si>
  <si>
    <t>Demontáž dvorní vpusti s obetonávkou</t>
  </si>
  <si>
    <t>259718961</t>
  </si>
  <si>
    <t>721223424RT1</t>
  </si>
  <si>
    <t>Vpusť podlahová se zápachovou uzávěrkou HL 317 mřížka nerez 138 x 138 mm DN 50/75/110</t>
  </si>
  <si>
    <t>1205394399</t>
  </si>
  <si>
    <t>998721101R00</t>
  </si>
  <si>
    <t>Přesun hmot pro vnitřní kanalizaci v objektech výšky do 6 m</t>
  </si>
  <si>
    <t>1152783013</t>
  </si>
  <si>
    <t>769</t>
  </si>
  <si>
    <t>Otvorové prvky z plastu</t>
  </si>
  <si>
    <t>766601211R00</t>
  </si>
  <si>
    <t>Těsnění okenní spáry, ostění, PT fólie+ PP páska</t>
  </si>
  <si>
    <t>-1139681372</t>
  </si>
  <si>
    <t>Poznámka k položce:_x000D_
Instalace a dodávka parotěsné okenní fólie a paropropustné expanzní pásky.</t>
  </si>
  <si>
    <t>766711001R00</t>
  </si>
  <si>
    <t>Montáž oken a balkonových dveří s vypěněním</t>
  </si>
  <si>
    <t>1947164394</t>
  </si>
  <si>
    <t>Poznámka k položce:_x000D_
Montáž plastových oken a dveří včetně dodávky a montáže PU pěny a spojovacích prostředků.</t>
  </si>
  <si>
    <t>769001</t>
  </si>
  <si>
    <t>1576541453</t>
  </si>
  <si>
    <t>769002</t>
  </si>
  <si>
    <t>-1138981783</t>
  </si>
  <si>
    <t>998766101R00</t>
  </si>
  <si>
    <t>Přesun hmot pro truhlářské konstr., výšky do 6 m</t>
  </si>
  <si>
    <t>-747224624</t>
  </si>
  <si>
    <t>771</t>
  </si>
  <si>
    <t>Podlahy z dlaždic a obklady</t>
  </si>
  <si>
    <t>597642031R</t>
  </si>
  <si>
    <t>324818259</t>
  </si>
  <si>
    <t>771101210R00</t>
  </si>
  <si>
    <t>Penetrace podkladu pod dlažby</t>
  </si>
  <si>
    <t>1956065164</t>
  </si>
  <si>
    <t>771575109RT8</t>
  </si>
  <si>
    <t>1660147713</t>
  </si>
  <si>
    <t>998771101R00</t>
  </si>
  <si>
    <t>Přesun hmot pro podlahy z dlaždic, výšky do 6 m</t>
  </si>
  <si>
    <t>65821037</t>
  </si>
  <si>
    <t>Nátěry</t>
  </si>
  <si>
    <t>783851223R00</t>
  </si>
  <si>
    <t>Nátěry omítek a betonů epoxidové, epoxidehtové a epoxiesterové epoxidové, betonové podlahy, dvojnásobné</t>
  </si>
  <si>
    <t>2145513865</t>
  </si>
  <si>
    <t>Poznámka k položce:_x000D_
včetně penetrace.</t>
  </si>
  <si>
    <t>784</t>
  </si>
  <si>
    <t>Malby</t>
  </si>
  <si>
    <t>784161401R00</t>
  </si>
  <si>
    <t>Příprava povrchu Penetrace (napouštění) podkladu disperzní, jednonásobná</t>
  </si>
  <si>
    <t>2013171007</t>
  </si>
  <si>
    <t>784165432R00</t>
  </si>
  <si>
    <t>1788891160</t>
  </si>
  <si>
    <t>784165512R00</t>
  </si>
  <si>
    <t>Malby z malířských směsí otěruvzdorných,  , bělost 93 %, dvojnásobné</t>
  </si>
  <si>
    <t>-1833308813</t>
  </si>
  <si>
    <t>D 3 - MaR, elektroinstalace</t>
  </si>
  <si>
    <t>PSV - PSV</t>
  </si>
  <si>
    <t xml:space="preserve">    730-13 - MaR, elektroinstalace</t>
  </si>
  <si>
    <t>730-13</t>
  </si>
  <si>
    <t>73012533652</t>
  </si>
  <si>
    <t>MaR, elektroinstalace - viz samostatný rozpočet</t>
  </si>
  <si>
    <t>-6420220</t>
  </si>
  <si>
    <t>D 4 - Budova - optimalizace vytápění, rozvody vody</t>
  </si>
  <si>
    <t xml:space="preserve">    766 - Konstrukce truhlářské</t>
  </si>
  <si>
    <t xml:space="preserve">    735 - Ústřední vytápění - otopná tělesa</t>
  </si>
  <si>
    <t>612401191RT2</t>
  </si>
  <si>
    <t>Omítka malých ploch vnitřních stěn do 0,09 m2 vápennou štukovou omítkou</t>
  </si>
  <si>
    <t>-137899759</t>
  </si>
  <si>
    <t>970031060R00</t>
  </si>
  <si>
    <t>-121157865</t>
  </si>
  <si>
    <t>970051060R00</t>
  </si>
  <si>
    <t>885510530</t>
  </si>
  <si>
    <t>970056060R00</t>
  </si>
  <si>
    <t>Příplatek za jádr. vrt. stropu v ŽB do D 60 mm</t>
  </si>
  <si>
    <t>1589883492</t>
  </si>
  <si>
    <t>-731526987</t>
  </si>
  <si>
    <t>1919653135</t>
  </si>
  <si>
    <t>Odvoz suti a vybour. hmot na skládku do 1 km</t>
  </si>
  <si>
    <t>-802340789</t>
  </si>
  <si>
    <t>Příplatek k odvozu za každý další 1 km</t>
  </si>
  <si>
    <t>-976389024</t>
  </si>
  <si>
    <t>Vnitrostaveništní doprava suti do 10 m</t>
  </si>
  <si>
    <t>-756044530</t>
  </si>
  <si>
    <t>979990001R00</t>
  </si>
  <si>
    <t>Poplatek za skládku stavební suti</t>
  </si>
  <si>
    <t>1330995984</t>
  </si>
  <si>
    <t>979990161R00</t>
  </si>
  <si>
    <t>Poplatek za skládku suti - dřevo</t>
  </si>
  <si>
    <t>-1832185756</t>
  </si>
  <si>
    <t>766</t>
  </si>
  <si>
    <t>Konstrukce truhlářské</t>
  </si>
  <si>
    <t>766421811R00</t>
  </si>
  <si>
    <t>Demontáž obložení podhledů z desek 1. PP</t>
  </si>
  <si>
    <t>-1450277116</t>
  </si>
  <si>
    <t>766421822R00</t>
  </si>
  <si>
    <t>Demontáž podkladových roštů obložení podhledů</t>
  </si>
  <si>
    <t>1085058088</t>
  </si>
  <si>
    <t>713256344541</t>
  </si>
  <si>
    <t>Odstranění stávajících tepelných izolací cementových, likvidace do DN 50</t>
  </si>
  <si>
    <t>-269594027</t>
  </si>
  <si>
    <t>7132653249</t>
  </si>
  <si>
    <t xml:space="preserve">Tepelná izolace potrubí z min. plsti s Al polepem   15/20 </t>
  </si>
  <si>
    <t>-709965752</t>
  </si>
  <si>
    <t>7132653250</t>
  </si>
  <si>
    <t xml:space="preserve">Tepelná izolace potrubí z min. plsti s Al polepem   18/20 </t>
  </si>
  <si>
    <t>1919262984</t>
  </si>
  <si>
    <t xml:space="preserve">Tepelná izolace potrubí z min. plsti s Al polepem   22/20 </t>
  </si>
  <si>
    <t>71689897</t>
  </si>
  <si>
    <t>7132653252</t>
  </si>
  <si>
    <t>Tepelná izolace potrubí z min. plsti s Al polepem   28/25</t>
  </si>
  <si>
    <t>-524797719</t>
  </si>
  <si>
    <t>-1379456644</t>
  </si>
  <si>
    <t>71326532541</t>
  </si>
  <si>
    <t>Tepelná izolace potrubí z min. plsti s Al polepem   42/25</t>
  </si>
  <si>
    <t>1056926320</t>
  </si>
  <si>
    <t>-516708950</t>
  </si>
  <si>
    <t>-1822201204</t>
  </si>
  <si>
    <t>-1935383515</t>
  </si>
  <si>
    <t>158747775</t>
  </si>
  <si>
    <t>1264311371</t>
  </si>
  <si>
    <t>722174002</t>
  </si>
  <si>
    <t>Potrubí vodovodní plastové PPR svar polyfuze PN 16 D 20 x 2,8 mm</t>
  </si>
  <si>
    <t>-610055074</t>
  </si>
  <si>
    <t>722174004</t>
  </si>
  <si>
    <t>Potrubí vodovodní plastové PPR svar polyfuze PN 16 D 32 x 4,4 mm</t>
  </si>
  <si>
    <t>-1968678462</t>
  </si>
  <si>
    <t>722174005</t>
  </si>
  <si>
    <t>Potrubí vodovodní plastové PPR svar polyfuze PN 16 D 40 x 5,5 mm</t>
  </si>
  <si>
    <t>-1490651737</t>
  </si>
  <si>
    <t>1929134623</t>
  </si>
  <si>
    <t>722174007</t>
  </si>
  <si>
    <t>Potrubí vodovodní plastové PPR svar polyfuze PN 16 D 63 x 8,6 mm</t>
  </si>
  <si>
    <t>-1382295423</t>
  </si>
  <si>
    <t>722174022</t>
  </si>
  <si>
    <t>Potrubí vodovodní plastové PPR svar polyfuze PN 20 D 20 x 3,4 mm</t>
  </si>
  <si>
    <t>131788966</t>
  </si>
  <si>
    <t>722174024</t>
  </si>
  <si>
    <t>Potrubí vodovodní plastové PPR svar polyfuze PN 20 D 32 x5,4 mm</t>
  </si>
  <si>
    <t>-1699061999</t>
  </si>
  <si>
    <t>722174025</t>
  </si>
  <si>
    <t>Potrubí vodovodní plastové PPR svar polyfuze PN 20 D 40 x 6,7 mm</t>
  </si>
  <si>
    <t>1813740417</t>
  </si>
  <si>
    <t>-1682755605</t>
  </si>
  <si>
    <t>722174027</t>
  </si>
  <si>
    <t>Potrubí vodovodní plastové PPR svar polyfuze PN 20 D 63 x 10,5 mm</t>
  </si>
  <si>
    <t>-913768910</t>
  </si>
  <si>
    <t>722181221</t>
  </si>
  <si>
    <t>Ochrana vodovodního potrubí přilepenými termoizolačními trubicemi z PE tl do 9 mm DN do 22 mm</t>
  </si>
  <si>
    <t>-1485840441</t>
  </si>
  <si>
    <t>1070942041</t>
  </si>
  <si>
    <t>-1486740094</t>
  </si>
  <si>
    <t>722181241</t>
  </si>
  <si>
    <t>Ochrana vodovodního potrubí přilepenými termoizolačními trubicemi z PE tl do 20 mm DN do 22 mm</t>
  </si>
  <si>
    <t>1138728937</t>
  </si>
  <si>
    <t>722181252</t>
  </si>
  <si>
    <t>Ochrana vodovodního potrubí přilepenými termoizolačními trubicemi z PE tl do 25 mm DN do 45 mm</t>
  </si>
  <si>
    <t>1367219833</t>
  </si>
  <si>
    <t>722181253</t>
  </si>
  <si>
    <t>Ochrana vodovodního potrubí přilepenými termoizolačními trubicemi z PE tl do 25 mm DN do 63 mm</t>
  </si>
  <si>
    <t>1261185732</t>
  </si>
  <si>
    <t>722182011</t>
  </si>
  <si>
    <t>Podpůrný žlab pro potrubí D 20</t>
  </si>
  <si>
    <t>-1375602099</t>
  </si>
  <si>
    <t>722182013</t>
  </si>
  <si>
    <t>Podpůrný žlab pro potrubí D 32</t>
  </si>
  <si>
    <t>-1577925577</t>
  </si>
  <si>
    <t>722182014</t>
  </si>
  <si>
    <t>Podpůrný žlab pro potrubí D 40</t>
  </si>
  <si>
    <t>350046018</t>
  </si>
  <si>
    <t>1014283156</t>
  </si>
  <si>
    <t>722182016</t>
  </si>
  <si>
    <t>Podpůrný žlab pro potrubí D 63</t>
  </si>
  <si>
    <t>2000611023</t>
  </si>
  <si>
    <t>722239101</t>
  </si>
  <si>
    <t>Montáž armatur vodovodních se dvěma závity G 1/2</t>
  </si>
  <si>
    <t>-1563174806</t>
  </si>
  <si>
    <t>-1357753672</t>
  </si>
  <si>
    <t>1983707207</t>
  </si>
  <si>
    <t>-1096867932</t>
  </si>
  <si>
    <t>730653883</t>
  </si>
  <si>
    <t>-1219822535</t>
  </si>
  <si>
    <t>1533565325</t>
  </si>
  <si>
    <t>-1321022450</t>
  </si>
  <si>
    <t>-439242662</t>
  </si>
  <si>
    <t>-257993480</t>
  </si>
  <si>
    <t>-424167291</t>
  </si>
  <si>
    <t>7223632121</t>
  </si>
  <si>
    <t>Příplatek za připojení ke stávajícím rozvodům do DN 20</t>
  </si>
  <si>
    <t>-1399747413</t>
  </si>
  <si>
    <t>7223632122</t>
  </si>
  <si>
    <t>Příplatek za připojení ke stávajícím rozvodům do DN 25</t>
  </si>
  <si>
    <t>1403414948</t>
  </si>
  <si>
    <t>7223632123</t>
  </si>
  <si>
    <t>Příplatek za připojení ke stávajícím rozvodům do DN 32</t>
  </si>
  <si>
    <t>-275108158</t>
  </si>
  <si>
    <t>725632521445214</t>
  </si>
  <si>
    <t>Stavební výpomoc - zřízení a zapravení prostupů do 0,09 m2</t>
  </si>
  <si>
    <t>-656696601</t>
  </si>
  <si>
    <t>72563252144521425</t>
  </si>
  <si>
    <t>Vypuštění a napuštění systému</t>
  </si>
  <si>
    <t>kod</t>
  </si>
  <si>
    <t>-592931618</t>
  </si>
  <si>
    <t>722130802</t>
  </si>
  <si>
    <t>Demontáž potrubí vodovodního do DN 32 vč. izolace</t>
  </si>
  <si>
    <t>-838012845</t>
  </si>
  <si>
    <t>-1730291087</t>
  </si>
  <si>
    <t>1149392437</t>
  </si>
  <si>
    <t>733110806</t>
  </si>
  <si>
    <t>Demontáž potrubí ocelového závitového do DN 32</t>
  </si>
  <si>
    <t>-2058804627</t>
  </si>
  <si>
    <t>733110808</t>
  </si>
  <si>
    <t>Demontáž potrubí ocelového závitového do DN 50</t>
  </si>
  <si>
    <t>-1419677347</t>
  </si>
  <si>
    <t>733111103</t>
  </si>
  <si>
    <t>Potrubí ocelové závitové bezešvé běžné nízkotlaké DN 15</t>
  </si>
  <si>
    <t>2070352316</t>
  </si>
  <si>
    <t>733111104</t>
  </si>
  <si>
    <t>Potrubí ocelové závitové bezešvé běžné nízkotlaké DN 20</t>
  </si>
  <si>
    <t>450750463</t>
  </si>
  <si>
    <t>733111105</t>
  </si>
  <si>
    <t>Potrubí ocelové závitové bezešvé běžné nízkotlaké DN 25</t>
  </si>
  <si>
    <t>241972887</t>
  </si>
  <si>
    <t>733111106</t>
  </si>
  <si>
    <t>Potrubí ocelové závitové bezešvé běžné nízkotlaké DN 32</t>
  </si>
  <si>
    <t>349649791</t>
  </si>
  <si>
    <t>733111107</t>
  </si>
  <si>
    <t>Potrubí ocelové závitové bezešvé běžné nízkotlaké DN 40</t>
  </si>
  <si>
    <t>-1830181600</t>
  </si>
  <si>
    <t>937747997</t>
  </si>
  <si>
    <t>733652524121</t>
  </si>
  <si>
    <t>Příplatek za zaslepení přípojky do DN  25</t>
  </si>
  <si>
    <t>318505032</t>
  </si>
  <si>
    <t>7339777521</t>
  </si>
  <si>
    <t>Úprava přípojek OT ( zkrácení zpátečky-šroubení)</t>
  </si>
  <si>
    <t>1861042778</t>
  </si>
  <si>
    <t>733222102</t>
  </si>
  <si>
    <t>Potrubí měděné polotvrdé spojované měkkým pájením D 15x1</t>
  </si>
  <si>
    <t>2090734126</t>
  </si>
  <si>
    <t>733222103</t>
  </si>
  <si>
    <t>Potrubí měděné polotvrdé spojované měkkým pájením D 18x1</t>
  </si>
  <si>
    <t>-2067513657</t>
  </si>
  <si>
    <t>733222104</t>
  </si>
  <si>
    <t>Potrubí měděné polotvrdé spojované měkkým pájením D 22x1</t>
  </si>
  <si>
    <t>1844451021</t>
  </si>
  <si>
    <t>733223105</t>
  </si>
  <si>
    <t>Potrubí měděné tvrdé spojované měkkým pájením D 28x1,5</t>
  </si>
  <si>
    <t>-2087055869</t>
  </si>
  <si>
    <t>849040267</t>
  </si>
  <si>
    <t>1453704957</t>
  </si>
  <si>
    <t>-748107197</t>
  </si>
  <si>
    <t>7345556325621121</t>
  </si>
  <si>
    <t>demontáž stávajících termostatických hlavic a pohonů</t>
  </si>
  <si>
    <t>-1564256190</t>
  </si>
  <si>
    <t>8363R005</t>
  </si>
  <si>
    <t>Příplatek za vsazení armatury 2záv. do DN 25 do potrubí (demontáž stávající, navaření potrubí - 2 x montáž nové armatury)</t>
  </si>
  <si>
    <t>-1644652252</t>
  </si>
  <si>
    <t>8363R007</t>
  </si>
  <si>
    <t>Příplatek za vsazení armatury 2záv. do DN 50 do potrubí (demontáž stávající, navaření potrubí - 2 x montáž nové armatury)</t>
  </si>
  <si>
    <t>-346320708</t>
  </si>
  <si>
    <t>372815907</t>
  </si>
  <si>
    <t>734209113</t>
  </si>
  <si>
    <t>Montáž armatury závitové s dvěma závity G 1/2</t>
  </si>
  <si>
    <t>533406256</t>
  </si>
  <si>
    <t>-243903627</t>
  </si>
  <si>
    <t>-1863447761</t>
  </si>
  <si>
    <t>129284542</t>
  </si>
  <si>
    <t>-2083907880</t>
  </si>
  <si>
    <t>951504405</t>
  </si>
  <si>
    <t>Automatický odvzdušňovací ventil - 1/2" do potrubí</t>
  </si>
  <si>
    <t>363711402</t>
  </si>
  <si>
    <t>73455563256211</t>
  </si>
  <si>
    <t>demontáž armatur do DN15 (TRV, šroubení)</t>
  </si>
  <si>
    <t>-1927903388</t>
  </si>
  <si>
    <t>Nastavení ventilů TRV, šroubení, TH</t>
  </si>
  <si>
    <t>-817707824</t>
  </si>
  <si>
    <t>73456325999871</t>
  </si>
  <si>
    <t>Výměna vložky termostatického ventilu stáv. těles Korado VK - V-exakt</t>
  </si>
  <si>
    <t>1375085697</t>
  </si>
  <si>
    <t>1159600476</t>
  </si>
  <si>
    <t>152623655</t>
  </si>
  <si>
    <t>DN 15 přímý</t>
  </si>
  <si>
    <t>930422611</t>
  </si>
  <si>
    <t>15262365823</t>
  </si>
  <si>
    <t>DN 15 rohový</t>
  </si>
  <si>
    <t>701706697</t>
  </si>
  <si>
    <t>Poznámka k položce:_x000D_
Regulační šroubení poniklované Heimeier -  Regutec</t>
  </si>
  <si>
    <t>176889524</t>
  </si>
  <si>
    <t>1520790300030</t>
  </si>
  <si>
    <t>DN15 přímé , max 4 otáčky, Kvs= 1,74</t>
  </si>
  <si>
    <t>1201638153</t>
  </si>
  <si>
    <t>1520790300031</t>
  </si>
  <si>
    <t>DN15 rohové , max 4 otáčky, Kvs= 1,74</t>
  </si>
  <si>
    <t>1302742469</t>
  </si>
  <si>
    <t>152014133510000001</t>
  </si>
  <si>
    <t>-152181938</t>
  </si>
  <si>
    <t>1620620300001</t>
  </si>
  <si>
    <t>-1405268301</t>
  </si>
  <si>
    <t>7348885421</t>
  </si>
  <si>
    <t>Vymezovací kolíky k TH (zarážky)</t>
  </si>
  <si>
    <t>-39682476</t>
  </si>
  <si>
    <t>73452132654</t>
  </si>
  <si>
    <t>Úprava zpátečky připojení otopných těles</t>
  </si>
  <si>
    <t>-1247110697</t>
  </si>
  <si>
    <t>-912396097</t>
  </si>
  <si>
    <t>-255607152</t>
  </si>
  <si>
    <t>735</t>
  </si>
  <si>
    <t>Ústřední vytápění - otopná tělesa</t>
  </si>
  <si>
    <t>735151822</t>
  </si>
  <si>
    <t>Demontáž otopného tělesa deskového</t>
  </si>
  <si>
    <t>-910075273</t>
  </si>
  <si>
    <t>7359996521</t>
  </si>
  <si>
    <t>Proplach stávajících těles</t>
  </si>
  <si>
    <t>2025189679</t>
  </si>
  <si>
    <t>735159310</t>
  </si>
  <si>
    <t>Montáž otopných těles deskových</t>
  </si>
  <si>
    <t>-1316912367</t>
  </si>
  <si>
    <t>735164512</t>
  </si>
  <si>
    <t>Montáž otopného tělesa trubkového na stěnu výšky tělesa přes 1500 mm</t>
  </si>
  <si>
    <t>-1278998161</t>
  </si>
  <si>
    <t>7359996548</t>
  </si>
  <si>
    <t>Výměna radiátorových odvzdušňovacích ventilů - rezerva</t>
  </si>
  <si>
    <t>-1045694391</t>
  </si>
  <si>
    <t>178005549001750242</t>
  </si>
  <si>
    <t>152242521</t>
  </si>
  <si>
    <t>178005549001750244</t>
  </si>
  <si>
    <t>732297964</t>
  </si>
  <si>
    <t>178005549001750258</t>
  </si>
  <si>
    <t>-1945473424</t>
  </si>
  <si>
    <t>178005549001750273</t>
  </si>
  <si>
    <t>680444624</t>
  </si>
  <si>
    <t>178005549001750275</t>
  </si>
  <si>
    <t>279207344</t>
  </si>
  <si>
    <t>178005549001750186</t>
  </si>
  <si>
    <t>-1847308831</t>
  </si>
  <si>
    <t>178005549001750314</t>
  </si>
  <si>
    <t>1213798595</t>
  </si>
  <si>
    <t>178005549001750316</t>
  </si>
  <si>
    <t>-820136570</t>
  </si>
  <si>
    <t>178019549013510008</t>
  </si>
  <si>
    <t>-1426593658</t>
  </si>
  <si>
    <t>998735201</t>
  </si>
  <si>
    <t>Přesun hmot procentní pro otopná tělesa v objektech v do 6 m</t>
  </si>
  <si>
    <t>912792941</t>
  </si>
  <si>
    <t>998735293</t>
  </si>
  <si>
    <t>Příplatek k přesunu hmot procentní 735 za zvětšený přesun do 500 m</t>
  </si>
  <si>
    <t>-1699726935</t>
  </si>
  <si>
    <t>Základní antikorozní jednonásobný syntetický potrubí dvojnásobný  DN do 50 mm</t>
  </si>
  <si>
    <t>1086279127</t>
  </si>
  <si>
    <t>296251099</t>
  </si>
  <si>
    <t>1469596614</t>
  </si>
  <si>
    <t>-665028071</t>
  </si>
  <si>
    <t>7996532323321</t>
  </si>
  <si>
    <t>HZS - přesuny inventáře (nábytek)</t>
  </si>
  <si>
    <t>-1689633722</t>
  </si>
  <si>
    <t>1501388095</t>
  </si>
  <si>
    <t>79965324215</t>
  </si>
  <si>
    <t>Realizační dokumentace (DVZ)</t>
  </si>
  <si>
    <t>-2032391738</t>
  </si>
  <si>
    <t>79965324215998</t>
  </si>
  <si>
    <t>VRN přirážka - provozní vlivy (dle zadání VŘ)</t>
  </si>
  <si>
    <t>1649948250</t>
  </si>
  <si>
    <t>Název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</si>
  <si>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</si>
  <si>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</si>
  <si>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</si>
  <si>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</si>
  <si>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</si>
  <si>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</si>
  <si>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</si>
  <si>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</si>
  <si>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</si>
  <si>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Zemní práce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</si>
  <si>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</si>
  <si>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</si>
  <si>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</si>
  <si>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</si>
  <si>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</si>
  <si>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</si>
  <si>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</si>
  <si>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</si>
  <si>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</si>
  <si>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</si>
  <si>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</si>
  <si>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</si>
  <si>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</si>
  <si>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</si>
  <si>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</si>
  <si>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Roční nárůst cen 0,00%</t>
  </si>
  <si>
    <t>Součty odstavců</t>
  </si>
  <si>
    <t>Materiál</t>
  </si>
  <si>
    <t>Montáž</t>
  </si>
  <si>
    <t>11Specifikace dodávky DT1</t>
  </si>
  <si>
    <t>21Dodávky</t>
  </si>
  <si>
    <t xml:space="preserve">  222Regulační přístroje</t>
  </si>
  <si>
    <t>41 Řídící PC, vizualizace</t>
  </si>
  <si>
    <t xml:space="preserve">  222 Technický dispečink</t>
  </si>
  <si>
    <t xml:space="preserve">    233 HW část</t>
  </si>
  <si>
    <t xml:space="preserve">    233 SW část</t>
  </si>
  <si>
    <t>31Elektromontáže</t>
  </si>
  <si>
    <t xml:space="preserve">  202Demontáže</t>
  </si>
  <si>
    <t xml:space="preserve">  222Stavební elektro</t>
  </si>
  <si>
    <t xml:space="preserve">  222Kabeláž</t>
  </si>
  <si>
    <t xml:space="preserve">  222Nosné konstrukce</t>
  </si>
  <si>
    <t xml:space="preserve">  222 pospojování, uzemnění, doplnění hromosvodu</t>
  </si>
  <si>
    <t xml:space="preserve">  222SW práce</t>
  </si>
  <si>
    <t xml:space="preserve">  222Připojení strojovny vytápění do IP sítě KHS</t>
  </si>
  <si>
    <t xml:space="preserve">  222Hodinové zúčtovací sazby</t>
  </si>
  <si>
    <t xml:space="preserve">  222Projektové práce</t>
  </si>
  <si>
    <t>Věta</t>
  </si>
  <si>
    <t>Mj</t>
  </si>
  <si>
    <t>Počet</t>
  </si>
  <si>
    <t>Cena</t>
  </si>
  <si>
    <t>Cena celkem</t>
  </si>
  <si>
    <t>KHS  (R300,E350), M-1.2x</t>
  </si>
  <si>
    <t>DOPLŇKY KONSTRUKCI</t>
  </si>
  <si>
    <t xml:space="preserve"> Popisný štítek rytý</t>
  </si>
  <si>
    <t>UCPÁVKA Z Al SLITINY</t>
  </si>
  <si>
    <t>P13.5</t>
  </si>
  <si>
    <t>P16</t>
  </si>
  <si>
    <t>P21</t>
  </si>
  <si>
    <t>ROZBOČOVACÍ MŮSTKY</t>
  </si>
  <si>
    <t>PE12 Zelený 12x16mm2</t>
  </si>
  <si>
    <t>N12 Modrý 12x16mm2</t>
  </si>
  <si>
    <t>L12 Černý 12x16mm2</t>
  </si>
  <si>
    <t>ŘADOVÉ SVORNICE RSA 1,5 A</t>
  </si>
  <si>
    <t>RSA1,5A Řadová svornice</t>
  </si>
  <si>
    <t>ŘADOVÉ SVORNICE RSA 4 A</t>
  </si>
  <si>
    <t>RSA4 A Řadová svornice</t>
  </si>
  <si>
    <t>SVORKA S POJISTKOU BÉŽOVÁ</t>
  </si>
  <si>
    <t>VS25 25A 2 patra, 4 kontakty</t>
  </si>
  <si>
    <t>SOKLOVÁ ZÁSUVKA</t>
  </si>
  <si>
    <t>S OCHRANNÝM KOLÍKEM</t>
  </si>
  <si>
    <t>Jističe do 63 A (6 kA)</t>
  </si>
  <si>
    <t>Jističe 1-pólové</t>
  </si>
  <si>
    <t>Charakteristika B</t>
  </si>
  <si>
    <t>Charakteristika C</t>
  </si>
  <si>
    <t>Příslušenství</t>
  </si>
  <si>
    <t>Pomocné spínače</t>
  </si>
  <si>
    <t>Jističe 3-pólové</t>
  </si>
  <si>
    <t>Napěťové spouště</t>
  </si>
  <si>
    <t>Proudové chrániče</t>
  </si>
  <si>
    <t>Proudové chrániče s nadproudovou ochranou (10 kA)</t>
  </si>
  <si>
    <t>Instalační stykače</t>
  </si>
  <si>
    <t>Do 20 A</t>
  </si>
  <si>
    <t>RELÉ SCHRACK TYP  - PT</t>
  </si>
  <si>
    <t>2 PŘEP.KONTAKTY,12A, DO PATICE</t>
  </si>
  <si>
    <t>PATICE NA DIN LIŠTU PRO RELÉ  PT</t>
  </si>
  <si>
    <t>YPT 78 702 - relé 2P/12A</t>
  </si>
  <si>
    <t>YPT 16 016 - plastová spona</t>
  </si>
  <si>
    <t>4 PŘEP.KONTAKTY, 6A, DO PATICE</t>
  </si>
  <si>
    <t>PT 570 730 - 230Vst,4mA</t>
  </si>
  <si>
    <t>Ovladače a tlačítka</t>
  </si>
  <si>
    <t>Akustická. signálka přerušovaný tón, mont.otvor 22mm, IP30/20, délka za panelem 60mm, aku. tlak 90dB - 30cm</t>
  </si>
  <si>
    <t>PŘEPĚŤOVÉ OCHRANY TŘ.D</t>
  </si>
  <si>
    <t>S VF-FILTREM PRO MaR, EZS, EPS</t>
  </si>
  <si>
    <t>MONTÁŽ NA LIŠTU DIN 35 MM</t>
  </si>
  <si>
    <t>PLASTOVÁ KRABIČKA, TN-C, TN-S,</t>
  </si>
  <si>
    <t>VČ. DÁLKOVÉ SIGNAL. STAVU</t>
  </si>
  <si>
    <t>230V/50Hz</t>
  </si>
  <si>
    <t>Napájecí zdroje a pomocné prvky</t>
  </si>
  <si>
    <t>Poruchová signalizace</t>
  </si>
  <si>
    <t>PŘÍSLUŠENSTVÍ REGULACE KOTLŮ - ZAHRNUTO V DOD. KOTLŮ VIZ.ČÁST D2, NACENĚNA POUZE MONTÁŽ A ZAPOJENÍ</t>
  </si>
  <si>
    <t>Sada svorek pro regulátory RVS…</t>
  </si>
  <si>
    <t>Externí Rozšiřující modul / doplňkové funkce</t>
  </si>
  <si>
    <t>11Specifikace dodávky DT1 - celkem</t>
  </si>
  <si>
    <t>222Regulační přístroje</t>
  </si>
  <si>
    <t>Dodávka i montáž</t>
  </si>
  <si>
    <t>ZÁSUVKA NN, VARIANT IP 44 (PLAST)</t>
  </si>
  <si>
    <t>5518-2600 B Zásuvka jednonásobná IP 44, s ochranným kolíkem, s víčkem; d. Variant; b. bílá</t>
  </si>
  <si>
    <t>PROSTOROVÝ REGULÁTOR TEPLOTY JEDNOOBVODOVÝ  - KONTAKTY  "A" PROVEDENÍ T 23,   Typ: 405 611, rozsah :</t>
  </si>
  <si>
    <t>20..60 °C Obj.č.:405611136014</t>
  </si>
  <si>
    <t>Detektor pro výbušné plyny</t>
  </si>
  <si>
    <t>GC20N</t>
  </si>
  <si>
    <t>Servopohony řada ARA 600, řídící s. 3-bodový, nap. 230 VAC</t>
  </si>
  <si>
    <t>ARA 661 krout.m 6(Nm), doba běhu 90° 120s</t>
  </si>
  <si>
    <t>Šroubení pro R2..,R3</t>
  </si>
  <si>
    <t>ZR2320 DN 20</t>
  </si>
  <si>
    <t>ZR2325 DN 25</t>
  </si>
  <si>
    <t>ZR2332 DN 32</t>
  </si>
  <si>
    <t>Montáž armatur závitových</t>
  </si>
  <si>
    <t>se 3 závity DN20</t>
  </si>
  <si>
    <t>se 3 závity DN25</t>
  </si>
  <si>
    <t>se 3 závity DN32</t>
  </si>
  <si>
    <t>Ventil tlakoměrový uzavírací (VTU)</t>
  </si>
  <si>
    <t>Termostat příložný havarijní - nastavitelný</t>
  </si>
  <si>
    <t>plováčkový snímač hladiny svislý,-30-+130st.C, 250Vac,100Vac,1A(R)(15W), 2m vodič</t>
  </si>
  <si>
    <t>HOUKAČKA</t>
  </si>
  <si>
    <t xml:space="preserve"> 230V, 50Hz</t>
  </si>
  <si>
    <t>ELEKTROINSTALAČNÍ KRABICE - V UZAVŘENÉM PROVEDENÍ PLASTOVÉ</t>
  </si>
  <si>
    <t>8130 KRABICE  S KRYTÍM IP 54</t>
  </si>
  <si>
    <t>SVORKOVNICE KRABICOVÁ</t>
  </si>
  <si>
    <t>Interface pro komunikaci mezi kotli BUS-LPB -do kotle</t>
  </si>
  <si>
    <t>Čidlo teploty</t>
  </si>
  <si>
    <t>222Regulační přístroje - celkem</t>
  </si>
  <si>
    <t>21Dodávky - celkem</t>
  </si>
  <si>
    <t>222 Technický dispečink</t>
  </si>
  <si>
    <t>233 HW část</t>
  </si>
  <si>
    <t>Požadavky na HW tech.dispečinku, případně možnost použití stávajícího PC u správce objektu(energetika)</t>
  </si>
  <si>
    <t>Komplet sestava</t>
  </si>
  <si>
    <t>HODINOVE ZUCTOVACI SAZBY</t>
  </si>
  <si>
    <t xml:space="preserve"> Napojeni na stavajici zarizeni</t>
  </si>
  <si>
    <t>UTP kabel s koncovkami pro připojení do sítě, kabelové lišty, nosné konstrukce</t>
  </si>
  <si>
    <t>233 HW část - celkem</t>
  </si>
  <si>
    <t>233 SW část</t>
  </si>
  <si>
    <t xml:space="preserve"> vizualiační SW - základní modul</t>
  </si>
  <si>
    <t>Technologické obrazovky - souhrrná (1) + podobrazovky (2)</t>
  </si>
  <si>
    <t xml:space="preserve"> vizualiační SW - technologická skupina</t>
  </si>
  <si>
    <t>db</t>
  </si>
  <si>
    <t>Odladění programů, UPS, tiskárny,</t>
  </si>
  <si>
    <t>233 SW část - celkem</t>
  </si>
  <si>
    <t>222 Technický dispečink - celkem</t>
  </si>
  <si>
    <t>41 Řídící PC, vizualizace - celkem</t>
  </si>
  <si>
    <t>202Demontáže</t>
  </si>
  <si>
    <t>MONTÁŽ ROZVODNIC</t>
  </si>
  <si>
    <t xml:space="preserve"> Do 100 kg</t>
  </si>
  <si>
    <t>KABELOVÉ STOJINY S VÝLOŽNÍKY</t>
  </si>
  <si>
    <t>PRO LÁVKY ŠÍŘE 300mm</t>
  </si>
  <si>
    <t>1x300 mm</t>
  </si>
  <si>
    <t>Montáž roštů a lávek atypických, bez stojiny a výložníků ostatních se zhotovením, šířky</t>
  </si>
  <si>
    <t xml:space="preserve"> přes 200 do 300 mm</t>
  </si>
  <si>
    <t>Sensor tlaku - kapaliny</t>
  </si>
  <si>
    <t>PIL2/4  (0..4Bar)</t>
  </si>
  <si>
    <t>KAPILÁROVÝ  REGULÁTOR TEPLOTY JEDNOOBVODOVÝ  - KONTAKTY  "A", PROVEDENÍ T 23, Typ:405611, rozsah :</t>
  </si>
  <si>
    <t>30..90°C kapilára: 1600mm, Obj.č.:405611266041</t>
  </si>
  <si>
    <t>Typ A</t>
  </si>
  <si>
    <t>OLFI-16B-N1-030A Proudový chránič s nadproudovou ochranou</t>
  </si>
  <si>
    <t>Ekvitermní regulátor ALBATROS typ:</t>
  </si>
  <si>
    <t>RVA63.280/109  - 2.st. kotel, 2 nezávislé směšovací topné okruhy, TUV, komunikace LPB</t>
  </si>
  <si>
    <t>QAD21/209 příložné, Ni1000, -30 až 130 °C, 2 s</t>
  </si>
  <si>
    <t>QAC31/101 venkovní, NTC 575, -50 až 70 °C, IP54</t>
  </si>
  <si>
    <t>SPÍNAČ BACO,16A, V KRYTU IP65</t>
  </si>
  <si>
    <t>VS16  1 patro, 2 kontakty</t>
  </si>
  <si>
    <t>PRŮMYSLOVÁ ZÁŘIVKOVÁ SVÍTIDLA</t>
  </si>
  <si>
    <t>TŘÍDA IZOLACE I</t>
  </si>
  <si>
    <t>VIPET-I VIPET-I-PS-WR,2x36W,IP66 kompenzované</t>
  </si>
  <si>
    <t>SPÍNAČ VARIANT IP 44 (PLAST)</t>
  </si>
  <si>
    <t>3558-01600 B Spínač jednopólový IP 44; řazení 1; d. Variant; b. bílá</t>
  </si>
  <si>
    <t>KABEL SILOVÝ,IZOLACE PVC</t>
  </si>
  <si>
    <t>CYKY 2x1.5 mm2, pevně</t>
  </si>
  <si>
    <t>CYKY 3x1.5 mm2, pevně</t>
  </si>
  <si>
    <t>CYKY 3x2.5 mm2, pevně</t>
  </si>
  <si>
    <t>CYKY 5x2.5 mm2, pevně</t>
  </si>
  <si>
    <t>KABEL STÍNĚNÝ</t>
  </si>
  <si>
    <t>JYTY-O 2x1 mm 2x1 mm, pevně</t>
  </si>
  <si>
    <t>JYTY-O 4x1 mm 4x1 mm, pevně</t>
  </si>
  <si>
    <t>UKONČENÍ KABELŮ PÁSKOU SL</t>
  </si>
  <si>
    <t xml:space="preserve"> 2x1 mm2</t>
  </si>
  <si>
    <t xml:space="preserve"> 3x1 mm2</t>
  </si>
  <si>
    <t xml:space="preserve"> 4x1 mm2</t>
  </si>
  <si>
    <t xml:space="preserve"> 7x1 mm2</t>
  </si>
  <si>
    <t>UKONČENÍ  VODIČŮ V ROZVADĚČÍCH</t>
  </si>
  <si>
    <t xml:space="preserve"> Do   2,5 mm2</t>
  </si>
  <si>
    <t>KOORDINACE POSTUPU PRACI</t>
  </si>
  <si>
    <t xml:space="preserve"> S ostatnimi profesemi</t>
  </si>
  <si>
    <t xml:space="preserve"> Demontaz stavajiciho zarizeni</t>
  </si>
  <si>
    <t xml:space="preserve"> Repase demontovaneho zarizeni</t>
  </si>
  <si>
    <t xml:space="preserve"> Vyčištění, revize, repase osvětlovacích těles</t>
  </si>
  <si>
    <t>202Demontáže - celkem</t>
  </si>
  <si>
    <t>222Stavební elektro</t>
  </si>
  <si>
    <t>CYKY-O 2x1.5 2x1.5 mm2, pevně</t>
  </si>
  <si>
    <t>CYKY-J 3x1.5 3x1.5 mm2, pevně</t>
  </si>
  <si>
    <t>CYKY-J 3x2.5 3x2.5 mm2, pevně</t>
  </si>
  <si>
    <t>222Stavební elektro - celkem</t>
  </si>
  <si>
    <t>222Kabeláž</t>
  </si>
  <si>
    <t>CYKY-O 3x1.5 3x1.5 mm2, pevně</t>
  </si>
  <si>
    <t>CYKY-O 4x1.5 4x1.5 mm2, pevně</t>
  </si>
  <si>
    <t>CYKY-J 4x1.5 4x1.5 mm2, pevně</t>
  </si>
  <si>
    <t>Cat. 6 - SOLID</t>
  </si>
  <si>
    <t>Cat.6A F/FTP FRNC UC500 AS23 Cat.6A 4P FRNC</t>
  </si>
  <si>
    <t>UKONČENÍ A ZAPOJENÍ STÍNĚNÍ</t>
  </si>
  <si>
    <t xml:space="preserve"> Pláště kabelu</t>
  </si>
  <si>
    <t xml:space="preserve"> Popisovací štítek na kabel</t>
  </si>
  <si>
    <t>222Kabeláž - celkem</t>
  </si>
  <si>
    <t>222Nosné konstrukce</t>
  </si>
  <si>
    <t>KABELOVÝ ŽLAB PLECHOVÝ</t>
  </si>
  <si>
    <t>DÉLKA 3 M VČETNĚ SPOJEK</t>
  </si>
  <si>
    <t>A SPOJOVACÍHO MAT.</t>
  </si>
  <si>
    <t>62/50 žlab s víkem</t>
  </si>
  <si>
    <t>125/50 žlab s víkem</t>
  </si>
  <si>
    <t>125/100 žlab s víkem</t>
  </si>
  <si>
    <t>PŘEPÁŽKA KABELOVÉHO</t>
  </si>
  <si>
    <t>ŽLABU VÝŠKA 50</t>
  </si>
  <si>
    <t xml:space="preserve"> přepážka  2m</t>
  </si>
  <si>
    <t>ŽLABU VÝŠKA 100</t>
  </si>
  <si>
    <t>PŘEPÁŽKA PRO ŽLAB MARS</t>
  </si>
  <si>
    <t xml:space="preserve"> Výška žlabu 50mm</t>
  </si>
  <si>
    <t>PŘÍSLUŠENSTVÍ KABELOVÝCH ŽLABŮ</t>
  </si>
  <si>
    <t xml:space="preserve"> Nosník žlabu šíře 62mm</t>
  </si>
  <si>
    <t xml:space="preserve"> Nosník žlabu šíře 125mm</t>
  </si>
  <si>
    <t>Ocelové závitové trubky (1250N)</t>
  </si>
  <si>
    <t>6016 TRUBKA OCEL. ZÁVITOVÁ - LAKOVANÁ - 3m, pevně</t>
  </si>
  <si>
    <t>6021 TRUBKA OCEL. ZÁVITOVÁ - LAKOVANÁ - 3m, pevně</t>
  </si>
  <si>
    <t>LIŠTA VKLÁDACÍ - 24X22 + KRYTY</t>
  </si>
  <si>
    <t>LV 24X22 LIŠTA VKLÁDACÍ (2m)</t>
  </si>
  <si>
    <t>LIŠTA VKLÁDACÍ - 40X15 + KRYTY</t>
  </si>
  <si>
    <t>LV 40X15 LIŠTA VKLÁDACÍ (2m)</t>
  </si>
  <si>
    <t>SUPER MONOFLEX HFPP - střední mechanická odolnost 750N PP</t>
  </si>
  <si>
    <t>OCEL.NOSNÉ KONSTR.PRO PŘÍSTR.</t>
  </si>
  <si>
    <t>do 5kg</t>
  </si>
  <si>
    <t>do 10kg</t>
  </si>
  <si>
    <t>222Nosné konstrukce - celkem</t>
  </si>
  <si>
    <t>222 pospojování, uzemnění, doplnění hromosvodu</t>
  </si>
  <si>
    <t>VODIČ JEDNOŽILOVÝ, IZOLACE PVC</t>
  </si>
  <si>
    <t>CY 6 6 mm2,, pevně</t>
  </si>
  <si>
    <t>CY 10 10 mm2,, pevně</t>
  </si>
  <si>
    <t>ZINKOVANÉ PROVEDENÍ</t>
  </si>
  <si>
    <t>OCELOVÝ DRÁT POZINKOVANÝ</t>
  </si>
  <si>
    <t>Drát 8 drát o 8mm(0,40kg/m), pevně</t>
  </si>
  <si>
    <t>Svorka</t>
  </si>
  <si>
    <t>SK křížová</t>
  </si>
  <si>
    <t>Svorka - prov.Cu</t>
  </si>
  <si>
    <t>SP01 připojovací</t>
  </si>
  <si>
    <t>SS spojovací</t>
  </si>
  <si>
    <t>ZEMNÍCÍ SVORKA</t>
  </si>
  <si>
    <t>ZSA16</t>
  </si>
  <si>
    <t>Cu pás.ZS16 Pásek uzemňovací Cu, 0.5m</t>
  </si>
  <si>
    <t xml:space="preserve"> Montaz</t>
  </si>
  <si>
    <t>222 pospojování, uzemnění, doplnění hromosvodu - celkem</t>
  </si>
  <si>
    <t>222SW práce</t>
  </si>
  <si>
    <t>UŽIVATELSKÝ SOFTWARE PRO DDC</t>
  </si>
  <si>
    <t>222SW práce - celkem</t>
  </si>
  <si>
    <t>222Připojení strojovny vytápění do IP sítě KHS</t>
  </si>
  <si>
    <t xml:space="preserve"> Vyhledani pripojovaciho mista</t>
  </si>
  <si>
    <t>222Připojení strojovny vytápění do IP sítě KHS - celkem</t>
  </si>
  <si>
    <t>222Hodinové zúčtovací sazby</t>
  </si>
  <si>
    <t xml:space="preserve"> Priprava ke komplexni zkousce</t>
  </si>
  <si>
    <t xml:space="preserve"> Zkusebni provoz</t>
  </si>
  <si>
    <t xml:space="preserve"> Zauceni obsluhy</t>
  </si>
  <si>
    <t xml:space="preserve"> Zabezpeceni pracoviste</t>
  </si>
  <si>
    <t>SPOLUPRACE S DODAVATELEM PRI</t>
  </si>
  <si>
    <t xml:space="preserve"> zapojovani a zkouskach</t>
  </si>
  <si>
    <t>PROVEDENI REVIZNICH ZKOUSEK</t>
  </si>
  <si>
    <t>DLE CSN 331500</t>
  </si>
  <si>
    <t xml:space="preserve"> Revizni technik</t>
  </si>
  <si>
    <t xml:space="preserve"> Spoluprace s reviz.technikem</t>
  </si>
  <si>
    <t>LESENÍ</t>
  </si>
  <si>
    <t>zapůjčení, montáž,demontáž (pro venkovní čidla,  kabely a jejich uložení  po chodbách - ethernetové rozvody, nap. kabel   )</t>
  </si>
  <si>
    <t>Stavební přípomoc</t>
  </si>
  <si>
    <t>Vybourání, vyvrtání  otvorů ve stěnách, vysekání kapes a rýh ve zdivu, omítka a vyplnění kapes a rýh  ve stěnách, stropech, zapravení otvorů, výmalba opravených ploch</t>
  </si>
  <si>
    <t xml:space="preserve"> Kartacovani ocelovym kartacem, základní nátěr, krycí nátěr, základová barva, krycí barva, ředidlo</t>
  </si>
  <si>
    <t>Závěrečné úklidové práce</t>
  </si>
  <si>
    <t>materiálu, umytí podlahy chodeb</t>
  </si>
  <si>
    <t>222Hodinové zúčtovací sazby - celkem</t>
  </si>
  <si>
    <t>222Projektové práce</t>
  </si>
  <si>
    <t>Projektové práce:</t>
  </si>
  <si>
    <t>Zpracování dodavatelské dokumentace</t>
  </si>
  <si>
    <t>Zpracování dokumentace skutečného stavu</t>
  </si>
  <si>
    <t>222Projektové práce - celkem</t>
  </si>
  <si>
    <t>Podružný materiál</t>
  </si>
  <si>
    <t>31Elektromontáže - celkem</t>
  </si>
  <si>
    <t>Hodnota</t>
  </si>
  <si>
    <t>Nadpis rekapitulace</t>
  </si>
  <si>
    <t>Seznam prací a dodávek elektrotechnických zařízení</t>
  </si>
  <si>
    <t>Akce</t>
  </si>
  <si>
    <t>KHS Blansko, Mlynská 684/2
Rekonstrukce vytápění</t>
  </si>
  <si>
    <t>Projekt</t>
  </si>
  <si>
    <t>Investor</t>
  </si>
  <si>
    <t>KHS JmK Brno, Jeřábkova 4</t>
  </si>
  <si>
    <t>Z. č.</t>
  </si>
  <si>
    <t>202112</t>
  </si>
  <si>
    <t>A. č.</t>
  </si>
  <si>
    <t>11/2021/PR</t>
  </si>
  <si>
    <t>Smlouva</t>
  </si>
  <si>
    <t>Vypracoval</t>
  </si>
  <si>
    <t>Ing.J.Macíček</t>
  </si>
  <si>
    <t>Kontroloval</t>
  </si>
  <si>
    <t>Ing.Z.Prokeš</t>
  </si>
  <si>
    <t>Datum</t>
  </si>
  <si>
    <t>CÚ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</si>
  <si>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</si>
  <si>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</si>
  <si>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</si>
  <si>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</si>
  <si>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</si>
  <si>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</si>
  <si>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</si>
  <si>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</si>
  <si>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</si>
  <si>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0,00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</si>
  <si>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</si>
  <si>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</si>
  <si>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</si>
  <si>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</si>
  <si>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</si>
  <si>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</si>
  <si>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</si>
  <si>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</si>
  <si>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</si>
  <si>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</si>
  <si>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</si>
  <si>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</si>
  <si>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</si>
  <si>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2. sazba DPH %</t>
  </si>
  <si>
    <t>Vodoměr SV DN20 4,0m3</t>
  </si>
  <si>
    <t>Baterie vodovodní směšovací páková nástěnná vč. montáže</t>
  </si>
  <si>
    <t xml:space="preserve">Ekologická likvidace odpadu </t>
  </si>
  <si>
    <t>Vrtání jádrové do zdiva cihelného do D 60 mm včetně zapravení</t>
  </si>
  <si>
    <t>Vrtání jádrové do ŽB do D 60 mm včetně zapravení</t>
  </si>
  <si>
    <t>Havarijní uzávěr (BAP)  DN 25, 11W, 1x230V, IP64</t>
  </si>
  <si>
    <t>STL regulátor plynu B10 10 m3/h 50-400 / 2,0 kPa D+M</t>
  </si>
  <si>
    <t>Kulový uzávěr voda  3/4"FF; páka</t>
  </si>
  <si>
    <t>Kulový uzávěr voda- 1"FF; páka</t>
  </si>
  <si>
    <t>Kulový uzávěr voda - 6/4"FF; páka</t>
  </si>
  <si>
    <t>Zpětný ventil těžký - 1"FF; Kv 4,50</t>
  </si>
  <si>
    <t>Zpětný ventil  těžký - 5/4"FF; Kv 7,50</t>
  </si>
  <si>
    <t xml:space="preserve">Ventil regulační závitový Ventil  DN 25 mosaz se stupnicí , Kvs= 8,70m3/h </t>
  </si>
  <si>
    <t>Nádoba expanzní tlaková DD 18/10 18l, 10 bar zelená</t>
  </si>
  <si>
    <t>Nádoba příslušenství - Kulový kohout MK 3/4" se zajištěním</t>
  </si>
  <si>
    <t>Ventil pojistný voda závitový pro topení 3/4"x1" 8,0 bar mosaz</t>
  </si>
  <si>
    <t xml:space="preserve">Montáž úpravny </t>
  </si>
  <si>
    <t>Úpravna vody (permanentní magnet)  1" T max do 45°C, SV, kapacita  4,0m3/h</t>
  </si>
  <si>
    <t>Úpravna vody (permanentní magnet)  1" T max nad 45°C, TV kapacita  4,0m3/h</t>
  </si>
  <si>
    <t>Oběhové čerpadlo elektronické, autoadapt  25-40 Nerezové 1x230V</t>
  </si>
  <si>
    <t>Přirozené větrání kotelny - D+M Krycí mřížka s pletivem osazená na potrubí,KMM 200x200.20 TPM 002/96</t>
  </si>
  <si>
    <t>Havarijní větrání kotelny - D+M Diagonální ventilátor pro odvod vzduchu, 500/160 3V vč. pružných manžet, přepínače otáček a nastavitelného doběhu, 520m3/h při 50Pa</t>
  </si>
  <si>
    <t>Havarijní větrání kotelny - D+M Zpětná klapka pr. 200 mm provedení "motýlová", RSK 200</t>
  </si>
  <si>
    <t>Havarijní větrání kotelny - D+M Odvodní vyústka čtyřhranná do kruhového potrubí s regulací R1, VNKM 1 625x85/200 R1 TPM 034/04</t>
  </si>
  <si>
    <t xml:space="preserve">ZÁVĚSNÝ PLYNOVÝ KONDENZAČNÍ KOTEL S NEREZOVÝM HOŘÁKEM, Q75/60°C = 9,7-34,7 kW, NSV 108,2%,NOX tř5., PN3, ZP (1,06-3,71m3/h), Tmax=80°C, SPOTŘEBIČ TYPU "C", š x hl x v = 765x361x760mm, OČ elekronické 15-70(70W)    </t>
  </si>
  <si>
    <t>kotlový adaptér DN125/80 200 mm vč. hrdla - v ceně kotlů</t>
  </si>
  <si>
    <t xml:space="preserve">filtr magnetický - DN40, G1 1/2" F v ceně </t>
  </si>
  <si>
    <t>Plochý kabel pro ovládací panel  - 1,0 m - v ceně</t>
  </si>
  <si>
    <t>Plastová krytka pro ochranu plošných spojů - v ceně</t>
  </si>
  <si>
    <t>Neutralizační box 100/70 vč. náplně GS 4 kg - v ceně</t>
  </si>
  <si>
    <t>regulace MAR - Ovládací panel - v ceně</t>
  </si>
  <si>
    <t>TH2 regulační sada pro 2 kondenzační kotle 90kW zahrnuje položky "v ceně"</t>
  </si>
  <si>
    <t>Komunikační Clip-in BSB/LPB - v ceně</t>
  </si>
  <si>
    <t>Web server pro 4 přístroje RVS/LMS - v ceně</t>
  </si>
  <si>
    <t>Příložné čidlo teploty, NTC 10 kOhm - v ceně</t>
  </si>
  <si>
    <t>Čidlo teploty do jímky, NTC 10 kOhm, 6m - v ceně</t>
  </si>
  <si>
    <t>regulace MaR -Kaskáda, směšovaný okruh ÚT, ohřev TV, H1, MF výstup, 2x MF vstup - v ceně</t>
  </si>
  <si>
    <t>Sada svorek pro regulátor RVS43.345 - v ceně</t>
  </si>
  <si>
    <t>regulace MaR - Rozšiřující modul pro 2. směšovaný nebo čerpadlový TO</t>
  </si>
  <si>
    <t>Plochý kabel pro rozšiřující modul ... - 0,4 m - v ceně</t>
  </si>
  <si>
    <t>Sada svorek pro rozšiřující modul</t>
  </si>
  <si>
    <t>Příložné čidlo teploty, NTC 10 kOhm</t>
  </si>
  <si>
    <t>Ohřívač vody nepřímotopný vysoce výkonný, 200l, smalt,  1 výměník, pro kond. Kotle, vl. Min 1,8m2, výkon 25kW při 70/55-10/60°C</t>
  </si>
  <si>
    <t>plášť izolace zásobníku TV , stříbrno-šedý - v ceně</t>
  </si>
  <si>
    <t>biaxiální adaptér DN125/80-2xDN80 (nohavice)</t>
  </si>
  <si>
    <t>centrická přechodka DN110/80, s hrdlem DN110</t>
  </si>
  <si>
    <t>kontrolní kus přímý PP DN160</t>
  </si>
  <si>
    <t>koleno DN160 x 45°</t>
  </si>
  <si>
    <t>trubka DN160 x 500 mm</t>
  </si>
  <si>
    <t>trubka DN160 x 1000 mm</t>
  </si>
  <si>
    <t xml:space="preserve">univerzální sada sdružených odvodů spalin pro kaskády kotlů DN160-110 včetně příslušenství viz níže </t>
  </si>
  <si>
    <t>patní koleno s podpěrou DN160 (koleno, kolej, opěrná tyč)</t>
  </si>
  <si>
    <t>trubka DN160 x 2000 mm</t>
  </si>
  <si>
    <t>distanční objímka DN160 PP</t>
  </si>
  <si>
    <t>komínový poklop DN160 nerezový, s vyústěním PP-UV černá</t>
  </si>
  <si>
    <t>centrická přechodka DN110/80, s hrdlem DN80 (redukce) - oddělený přívod vzduchu</t>
  </si>
  <si>
    <t>trubka DN110 x 1000 mm - oddělený přívod vzduchu</t>
  </si>
  <si>
    <t>trubka DN110 x 2000 mm - oddělený přívod vzduchu</t>
  </si>
  <si>
    <t>koleno DN110 x 87° - oddělený přívod vzduchu</t>
  </si>
  <si>
    <t>koleno DN110 x 45° - oddělený přívod vzduchu</t>
  </si>
  <si>
    <t>koleno DN110 x 30° - oddělený přívod vzduchu</t>
  </si>
  <si>
    <t>mřížka přívodu vzduchu max DN200, plech RAL9016, 230x240 mm</t>
  </si>
  <si>
    <t xml:space="preserve">Oběhové čerpadlo elektronické, autoadapt 25-80, G6/4",  1 x 230V, Pmax= 124W, I=1,02A </t>
  </si>
  <si>
    <t xml:space="preserve">Oběhové čerpadlo elektronické, autoadapt 25-80, G6/4",  L=180mm, 1 x 230V, Pmax= 50W, I=0,44 A </t>
  </si>
  <si>
    <t xml:space="preserve">Oběhové čerpadlo elektronické, autoadapt 25-60, G6/4",  L=180mm, 1 x 230V, Pmax= 34W, I=0,32 A </t>
  </si>
  <si>
    <t>Nádoba expanzní membránová V= 100L PN6</t>
  </si>
  <si>
    <t>Nádoba příslušenství Kulový kohout MK1"se zajištěním</t>
  </si>
  <si>
    <t xml:space="preserve">Úpravna vody - demikolona s konduktometrem kapacita 19m3/1° DH, objem 17L, G3/4", PN6 </t>
  </si>
  <si>
    <t xml:space="preserve">Mixbedová pryskyřice - příslušenství demikolony </t>
  </si>
  <si>
    <t>Automaticé doplňovací zařízení 
KOMPAKTNÍ AUTOMATICKÉ DOPLŇOVACÍ ZAŘIZENÍ PRO SOUSTAVY S TEN PRO PŘÍMÉ NAPOJENÍ NA ROZVOD STUDENÉ VODY  S HLÍDÁNÍM DOPOUŠTĚNÉ VODY, 
Kvs= 0,4m3/h, 1x230V, DN20, PN10 / 5 bar,</t>
  </si>
  <si>
    <t>ODDĚLOVACÍ ČLEN PRO DOPLŇOVACÍ SYSTÉMY DLE DIN1988 SE SYSTÉMOVÝM ODDĚLOVAČEM BA A KOMTAKTNÍM VODOMĚREM, 0,7m3/h, DN15, PN10.</t>
  </si>
  <si>
    <t>Kulový uzávěr voda - 3/4"FF; páka</t>
  </si>
  <si>
    <t>Kulový uzávěr voda - 1"FF; páka</t>
  </si>
  <si>
    <t>Kulový uzávěr voda- 5/4"FF; páka</t>
  </si>
  <si>
    <t>Kulový uzávěr voda  - 6/4"FF; páka</t>
  </si>
  <si>
    <t>Kulový uzávěr voda - 2"FF; páka</t>
  </si>
  <si>
    <t>Zpětný ventil těžký - 5/4"FF; Kv 7,50</t>
  </si>
  <si>
    <t>Zpětný ventil  těžký - 2"FF; Kv 15,00</t>
  </si>
  <si>
    <t>Ventil regulační  závitový se stupnicí DN20 s vyp., mosaz, Kvs= 5,7m3/h</t>
  </si>
  <si>
    <t>Ventil regulační  závitový se stupnicí DN25 s vyp., mosaz, Kvs= 8,7m3/h</t>
  </si>
  <si>
    <t>Ventil regulační  závitový se stupnicí DN32 s vyp., mosaz, Kvs= 14,2m3/h</t>
  </si>
  <si>
    <t>Ventil regulační  závitový se stupnicí DN40 s vyp., mosaz, Kvs= 19,2m3/h</t>
  </si>
  <si>
    <t xml:space="preserve">Stěrka stěn vyrovnávací z hotových směsí , stěrka </t>
  </si>
  <si>
    <t xml:space="preserve">Potěr ze suchých směsí  cementový samonivelační podkladový  tl. 6 mm včetně penetrace </t>
  </si>
  <si>
    <t xml:space="preserve">Okno plastové 900x600 mm, fix, s výplní  s otvory </t>
  </si>
  <si>
    <t>Okno plastové 900x600 mm, 1/2 otevíravé, 1/2 fix s výplní a otvory</t>
  </si>
  <si>
    <t xml:space="preserve">Dlažba keramická, protiskluzová 300x300x9mm pro interiér i exteriér </t>
  </si>
  <si>
    <t>Montáž podlah keram.,hladké, tmel, 30x30 cm  (flex.lepidlo), (spár.hmota)</t>
  </si>
  <si>
    <t xml:space="preserve">Malba z malířských směsí omyvatelných, bělost 97%, dvojnásobná </t>
  </si>
  <si>
    <t>dokumentace pro výběr zhotovitele  (DVZ)</t>
  </si>
  <si>
    <t>Kulový uzávěr voda  - 1/2"FF; páka</t>
  </si>
  <si>
    <t>Kulový uzávěr voda  - 3/4"FF; páka</t>
  </si>
  <si>
    <t>Kulový uzávěr voda  - 1"FF; páka</t>
  </si>
  <si>
    <t>Kulový uzávěr voda  - 5/4"FF; páka</t>
  </si>
  <si>
    <t xml:space="preserve">TRV - s plynulou předregulací , poniklovaný, M30x1,5, regulační rozsah 1-8, Kv při Xp2K= 0,049 (1) - 0,86 (8) </t>
  </si>
  <si>
    <t xml:space="preserve">Regulační šroubení poniklované </t>
  </si>
  <si>
    <t xml:space="preserve">Šroubení uzavírací dvojité přímé pro tělesa VK </t>
  </si>
  <si>
    <t>Termostatická hlavice - 6-28°C s vestavěným čidlem M30*1,5, kapalinová (oprava)</t>
  </si>
  <si>
    <t>Radiátor deskový  22 5060 VK  white RAL9016</t>
  </si>
  <si>
    <t>Radiátor deskový 22 5080 VK  white RAL9016</t>
  </si>
  <si>
    <t>Radiátor deskový  22 6060 VK  white RAL9016</t>
  </si>
  <si>
    <t>Radiátor deskový  22 9050 VK  white RAL9016</t>
  </si>
  <si>
    <t>Radiátor deskový  22 9070 VK  white RAL9016</t>
  </si>
  <si>
    <t>Radiátor deskový  21 6050 VK  white RAL9016</t>
  </si>
  <si>
    <t>Radiátor deskový  33 5080 VK  white RAL9016</t>
  </si>
  <si>
    <t>Radiátor deskový  33 5100 VK  white RAL9016</t>
  </si>
  <si>
    <t>Radiátor koupelnový 600/1500   white RAL9016</t>
  </si>
  <si>
    <t>PRÁZDNÉ SKŘÍNĚ</t>
  </si>
  <si>
    <t>Plastová 75 700x500x270, plné dveře, 2-bod. zav., dvojhrot. zám.</t>
  </si>
  <si>
    <t>PŘÍSLUŠENSTVÍ 75</t>
  </si>
  <si>
    <t>75 deska montážní děrovaná 650x450x1,5</t>
  </si>
  <si>
    <t>75 deska krycí s otvory pro DIN-lištové vybavení</t>
  </si>
  <si>
    <t xml:space="preserve">PŘÍSLUŠENSTVÍ </t>
  </si>
  <si>
    <t>75 lišta pro nacvaknutí svorkovnic</t>
  </si>
  <si>
    <t xml:space="preserve"> závěsy pro připevnění polyamid - sada</t>
  </si>
  <si>
    <t>DIN LIŠTA  DIN-EN 50022</t>
  </si>
  <si>
    <t xml:space="preserve">  pro šíři 800 mm/15mm</t>
  </si>
  <si>
    <t xml:space="preserve">VLO.4 IK 140 004 - </t>
  </si>
  <si>
    <t>SPÍNAČ ,25A,IP20</t>
  </si>
  <si>
    <t xml:space="preserve"> 3 svorky</t>
  </si>
  <si>
    <t>Jističe</t>
  </si>
  <si>
    <t>-2B-1 Jistič MCB</t>
  </si>
  <si>
    <t>-6B-1 Jistič MCB</t>
  </si>
  <si>
    <t>-10B-1 Jistič MCB</t>
  </si>
  <si>
    <t>-1,2C-1 Jistič MCB</t>
  </si>
  <si>
    <t>-110S Pomocný spínač</t>
  </si>
  <si>
    <t xml:space="preserve"> 20B/3 Jistič MCB</t>
  </si>
  <si>
    <t>-X400 Napěťová spoušť</t>
  </si>
  <si>
    <t xml:space="preserve"> 16B/1N/0,03 Proudový chránič s nadproudovou ochranou</t>
  </si>
  <si>
    <t>-20-10-A230 Instalační stykač</t>
  </si>
  <si>
    <t>-1100 Pomocný spínač</t>
  </si>
  <si>
    <t>RELÉ  TYP  - PT</t>
  </si>
  <si>
    <t>PT  - 230Vst, 4mA</t>
  </si>
  <si>
    <t xml:space="preserve"> - pro relé 4P/6A</t>
  </si>
  <si>
    <t xml:space="preserve"> - plastová spona</t>
  </si>
  <si>
    <t xml:space="preserve"> Ovládač otočný - 2 polohy, 1Z+1V</t>
  </si>
  <si>
    <t xml:space="preserve"> Ovladač stiskací prosvětlený, lícující, 1 Z + 1 V, 250V - zelený</t>
  </si>
  <si>
    <t xml:space="preserve"> Ovládač "Nouzového zastavení s hřib. knoflíkem", 1 Z + 1 V</t>
  </si>
  <si>
    <t>Indik. signálka  svítící,       napájení 230VAC,mont.otvor 22mm, IP65/20, délka za panelem 58mm</t>
  </si>
  <si>
    <t xml:space="preserve"> G 230AC zelená svítící</t>
  </si>
  <si>
    <t xml:space="preserve"> 230AC napětí 230V střídavých.</t>
  </si>
  <si>
    <t xml:space="preserve"> třída 2, 10A,dálková  signal.</t>
  </si>
  <si>
    <t>pro čidla plynu-DIN</t>
  </si>
  <si>
    <t>PVA do panelu  - 8DI, 2DO</t>
  </si>
  <si>
    <t xml:space="preserve">Standart LPB systém - komunikace regulátorů </t>
  </si>
  <si>
    <t>WEB server  pro 4 přístroje včetně napaječe 24Vss</t>
  </si>
  <si>
    <t>Ekvitermní regulátory řady  s komunikací LPB</t>
  </si>
  <si>
    <t xml:space="preserve"> kaskáda, směšovaný okruh, ohřev TV,H1,MF výstup, 2xMF vstup</t>
  </si>
  <si>
    <t xml:space="preserve"> k regulátoru </t>
  </si>
  <si>
    <t>Přístroje pro ovládání regulátoru …</t>
  </si>
  <si>
    <t xml:space="preserve"> Ovládací panel (do dveří rozvaděče nebo panelu kotle)</t>
  </si>
  <si>
    <t xml:space="preserve"> Plastová krytka zadní strany ovládacího panelu .</t>
  </si>
  <si>
    <t xml:space="preserve"> kabel pro ovládací panel .. délka 1 m</t>
  </si>
  <si>
    <t>modul (komunikace BSB)</t>
  </si>
  <si>
    <t>Sada svorek pro modul -regulátor</t>
  </si>
  <si>
    <t>k regulátoru modulu</t>
  </si>
  <si>
    <t xml:space="preserve"> plochý kabel pro rozšiř. modul  délka 0,4m</t>
  </si>
  <si>
    <t>ZÁSUVKA NN,  IP 44 (PLAST)</t>
  </si>
  <si>
    <t xml:space="preserve"> B Zásuvka jednonásobná IP 44, s ochranným kolíkem, s víčkem; d. ; b. bílá</t>
  </si>
  <si>
    <t xml:space="preserve"> Ovládač nouzového zastavení ve skříni, standard, 1 Z + 1 V - rudé</t>
  </si>
  <si>
    <t>PROSTOROVÝ REGULÁTOR TEPLOTY JEDNOOBVODOVÝ  - KONTAKTY  "A" PROVEDENÍ T 23,   Typ: , rozsah :</t>
  </si>
  <si>
    <t>20..60 °C Obj.č.:</t>
  </si>
  <si>
    <t>dvoustupňový</t>
  </si>
  <si>
    <t>Servopohony řada , řídící s. 3-bodový, nap. 230 VAC</t>
  </si>
  <si>
    <t xml:space="preserve"> krout.m 6(Nm), doba běhu 90° 120s</t>
  </si>
  <si>
    <t>Otočný směšovací třícestný ventil řady , vnitřní závit</t>
  </si>
  <si>
    <t xml:space="preserve"> DN32  Kvs=16, připojení RP1 1/4"</t>
  </si>
  <si>
    <t xml:space="preserve"> DN20  Kvs=4, připojení RP 3/4"</t>
  </si>
  <si>
    <t>DN25  Kvs=10, připojení RP 1"</t>
  </si>
  <si>
    <t>REGULÁTOR TLAKU VLNOVCOVÝ, Označení:,Kontakty: "A", Provedení T23, Rozsah:</t>
  </si>
  <si>
    <t xml:space="preserve">40 .. 400kPa - Obj.č.: </t>
  </si>
  <si>
    <t>.. .. .. .. Ventil tlakoměrový uzavírací</t>
  </si>
  <si>
    <t>příložný termostat 20-60st.C</t>
  </si>
  <si>
    <t xml:space="preserve">typ LRNV </t>
  </si>
  <si>
    <t>KRABICE  S KRYTÍM IP 54</t>
  </si>
  <si>
    <t xml:space="preserve"> 2x1-2,5mm2</t>
  </si>
  <si>
    <t xml:space="preserve"> 5x1-2,5mm2</t>
  </si>
  <si>
    <t>BUS OCI (do kotle), dod. s kotli</t>
  </si>
  <si>
    <t>Čidlo teploty pro regulátory…</t>
  </si>
  <si>
    <t xml:space="preserve"> Příložné čidlo teploty, NTC 10 kOhm -30 až 130°C, 2 s</t>
  </si>
  <si>
    <t xml:space="preserve"> Venkovní čidlo teploty, NTC 1 kOhm -50 až 70°C, IP54</t>
  </si>
  <si>
    <t xml:space="preserve"> do jímky, NTC 10 kOhm, 0 až 95 °C, 30 s</t>
  </si>
  <si>
    <t xml:space="preserve">Stolní PC,: procesor 3,2GHZ šestijádrový L3 cache 12MB,op.paměť 8GB,pevný disk 240GB SSD+2TB HDD, mech.DVDRW, zákl.deska formátu micro ATX vč. integrované graf.karty - </t>
  </si>
  <si>
    <t xml:space="preserve">"Příslušenství k PC: monitor LCD 23,8"", širokoúhlý , podsvícený, matný 1920x1080, integrované repro, pilot - </t>
  </si>
  <si>
    <t>Příslušenství k PC: myš laserová, bezdrátová vč podložky-</t>
  </si>
  <si>
    <t xml:space="preserve">Příslušenství k PC:  záložní nap.zdroj k PC 700VA/350W/230V, sinus, USB kom rozhraní , 100W/20min, 200W/8min </t>
  </si>
  <si>
    <t xml:space="preserve">Tikárna:Laser jet color, A4,USB,LAN,WIFI, RJ45,21str/min,,oboustranný tisk,600dpix600dpi, zásobník vstup250listů, výstup 100listů- </t>
  </si>
  <si>
    <t>OP sysstem-profesional</t>
  </si>
  <si>
    <t>SW-kancel.balík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</si>
  <si>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</si>
  <si>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</si>
  <si>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</si>
  <si>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</si>
  <si>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</si>
  <si>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</si>
  <si>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</si>
  <si>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</si>
  <si>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</si>
  <si>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</si>
  <si>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</si>
  <si>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</si>
  <si>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</si>
  <si>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</si>
  <si>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</si>
  <si>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</si>
  <si>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</si>
  <si>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</si>
  <si>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</si>
  <si>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</si>
  <si>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</si>
  <si>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</si>
  <si>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</si>
  <si>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</si>
  <si>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</si>
  <si>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</si>
  <si>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</si>
  <si>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</si>
  <si>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</si>
  <si>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</si>
  <si>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</si>
  <si>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</si>
  <si>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</si>
  <si>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</si>
  <si>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</si>
  <si>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</si>
  <si>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</si>
  <si>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</si>
  <si>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</si>
  <si>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</si>
  <si>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</si>
  <si>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</si>
  <si>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</si>
  <si>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</si>
  <si>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</si>
  <si>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</si>
  <si>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</si>
  <si>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</si>
  <si>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</si>
  <si>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</si>
  <si>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</si>
  <si>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</si>
  <si>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</si>
  <si>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</si>
  <si>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</si>
  <si>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</si>
  <si>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</si>
  <si>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</si>
  <si>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</si>
  <si>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</si>
  <si>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</si>
  <si>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OVLÁDAČ,  IP 44 (PLAST)</t>
  </si>
  <si>
    <t>254</t>
  </si>
  <si>
    <t xml:space="preserve"> S Ovládač zapínací IP 44; řazení 1/0; d. ; b. šedá</t>
  </si>
  <si>
    <t>255</t>
  </si>
  <si>
    <t>256</t>
  </si>
  <si>
    <t>257</t>
  </si>
  <si>
    <t>2x36W,IP66 kompenzované-pouze montáž (repasované světla)</t>
  </si>
  <si>
    <t>258</t>
  </si>
  <si>
    <t>ZÁŘIVKA  D28mm</t>
  </si>
  <si>
    <t>259</t>
  </si>
  <si>
    <t xml:space="preserve"> 36W/840 bílá</t>
  </si>
  <si>
    <t>260</t>
  </si>
  <si>
    <t xml:space="preserve">STARTER PRO ZÁŘIVKU </t>
  </si>
  <si>
    <t>261</t>
  </si>
  <si>
    <t xml:space="preserve"> Pro 25-65W - balení 300 ks</t>
  </si>
  <si>
    <t>262</t>
  </si>
  <si>
    <t>263</t>
  </si>
  <si>
    <t>264</t>
  </si>
  <si>
    <t>265</t>
  </si>
  <si>
    <t>266</t>
  </si>
  <si>
    <t xml:space="preserve"> 3x1,5-4mm2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</si>
  <si>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</si>
  <si>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</si>
  <si>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</si>
  <si>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</si>
  <si>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</si>
  <si>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</si>
  <si>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</si>
  <si>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</si>
  <si>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</si>
  <si>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</si>
  <si>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</si>
  <si>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</si>
  <si>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</si>
  <si>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</si>
  <si>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</si>
  <si>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</si>
  <si>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</si>
  <si>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</si>
  <si>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</si>
  <si>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</si>
  <si>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</si>
  <si>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</si>
  <si>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</si>
  <si>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</si>
  <si>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</si>
  <si>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</si>
  <si>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</si>
  <si>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</si>
  <si>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</si>
  <si>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</si>
  <si>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</si>
  <si>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</si>
  <si>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</si>
  <si>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</si>
  <si>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</si>
  <si>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</si>
  <si>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</si>
  <si>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</si>
  <si>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</si>
  <si>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</si>
  <si>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</si>
  <si>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</si>
  <si>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</si>
  <si>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</si>
  <si>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</si>
  <si>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</si>
  <si>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</si>
  <si>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</si>
  <si>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</si>
  <si>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</si>
  <si>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</si>
  <si>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</si>
  <si>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</si>
  <si>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</si>
  <si>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</si>
  <si>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</si>
  <si>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</si>
  <si>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</si>
  <si>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</si>
  <si>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</si>
  <si>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</si>
  <si>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 xml:space="preserve"> TRUBKA OHEBNÁ - SUPER MONOFLEX HFPP 16 750N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</si>
  <si>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</si>
  <si>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</si>
  <si>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</si>
  <si>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</si>
  <si>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</si>
  <si>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</si>
  <si>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</si>
  <si>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</si>
  <si>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</si>
  <si>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</si>
  <si>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</si>
  <si>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</si>
  <si>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</si>
  <si>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</si>
  <si>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</si>
  <si>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</si>
  <si>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</si>
  <si>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</si>
  <si>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</si>
  <si>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</si>
  <si>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</si>
  <si>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</si>
  <si>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</si>
  <si>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</si>
  <si>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</si>
  <si>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</si>
  <si>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</si>
  <si>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za konfiguraci a nastavení regulátorů ,por.signalizací a web servru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</si>
  <si>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</si>
  <si>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</si>
  <si>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</si>
  <si>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</si>
  <si>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</si>
  <si>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</si>
  <si>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</si>
  <si>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</si>
  <si>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</si>
  <si>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</si>
  <si>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</si>
  <si>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</si>
  <si>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</si>
  <si>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</si>
  <si>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</si>
  <si>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</si>
  <si>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</si>
  <si>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</si>
  <si>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</si>
  <si>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</si>
  <si>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</si>
  <si>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</si>
  <si>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</si>
  <si>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</si>
  <si>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</si>
  <si>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</si>
  <si>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</si>
  <si>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</si>
  <si>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</si>
  <si>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</si>
  <si>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</si>
  <si>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</si>
  <si>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</si>
  <si>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</si>
  <si>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</si>
  <si>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</si>
  <si>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</si>
  <si>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</si>
  <si>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</si>
  <si>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</si>
  <si>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</si>
  <si>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</si>
  <si>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</si>
  <si>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</si>
  <si>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D.3 - MaR, elektroinstalace
DVZ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</si>
</sst>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6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  <family val="1"/>
      <charset val="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i/>
      <sz val="7"/>
      <color rgb="FF969696"/>
      <name val="Arial CE"/>
    </font>
    <font>
      <u/>
      <sz val="11"/>
      <color theme="10"/>
      <name val="Calibri"/>
      <family val="2"/>
      <charset val="238"/>
      <scheme val="minor"/>
    </font>
    <font>
      <b/>
      <sz val="10"/>
      <name val="Arial CE"/>
      <charset val="238"/>
    </font>
    <font>
      <sz val="9"/>
      <name val="Arial CE"/>
      <family val="2"/>
    </font>
    <font>
      <sz val="10"/>
      <name val="Arial"/>
      <family val="2"/>
      <charset val="238"/>
    </font>
    <font>
      <sz val="8"/>
      <color indexed="8"/>
      <name val="Tahoma"/>
      <family val="2"/>
      <charset val="238"/>
    </font>
    <font>
      <b/>
      <sz val="9"/>
      <color indexed="8"/>
      <name val="Tahoma"/>
      <family val="2"/>
      <charset val="238"/>
    </font>
    <font>
      <b/>
      <sz val="8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i/>
      <sz val="9"/>
      <color indexed="8"/>
      <name val="Tahoma"/>
      <family val="2"/>
      <charset val="238"/>
    </font>
    <font>
      <sz val="9"/>
      <name val="Arial CE"/>
      <charset val="238"/>
    </font>
    <font>
      <sz val="8"/>
      <name val="Arial CE"/>
      <charset val="238"/>
    </font>
    <font>
      <sz val="7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4" fillId="0" borderId="0" applyNumberFormat="0" applyFill="0" applyBorder="0" applyAlignment="0" applyProtection="0"/>
    <xf numFmtId="0" fontId="37" fillId="0" borderId="0"/>
  </cellStyleXfs>
  <cellXfs count="24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5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36" fillId="0" borderId="0" xfId="0" applyFont="1" applyAlignment="1">
      <alignment vertical="center"/>
    </xf>
    <xf numFmtId="49" fontId="38" fillId="0" borderId="23" xfId="2" applyNumberFormat="1" applyFont="1" applyBorder="1" applyAlignment="1">
      <alignment horizontal="left"/>
    </xf>
    <xf numFmtId="4" fontId="38" fillId="0" borderId="23" xfId="2" applyNumberFormat="1" applyFont="1" applyBorder="1" applyAlignment="1">
      <alignment horizontal="left"/>
    </xf>
    <xf numFmtId="0" fontId="37" fillId="0" borderId="0" xfId="2"/>
    <xf numFmtId="49" fontId="39" fillId="0" borderId="23" xfId="2" applyNumberFormat="1" applyFont="1" applyBorder="1" applyAlignment="1">
      <alignment horizontal="left"/>
    </xf>
    <xf numFmtId="4" fontId="39" fillId="0" borderId="23" xfId="2" applyNumberFormat="1" applyFont="1" applyBorder="1" applyAlignment="1">
      <alignment horizontal="right"/>
    </xf>
    <xf numFmtId="4" fontId="38" fillId="0" borderId="23" xfId="2" applyNumberFormat="1" applyFont="1" applyBorder="1" applyAlignment="1">
      <alignment horizontal="right"/>
    </xf>
    <xf numFmtId="49" fontId="40" fillId="0" borderId="23" xfId="2" applyNumberFormat="1" applyFont="1" applyBorder="1" applyAlignment="1">
      <alignment horizontal="left"/>
    </xf>
    <xf numFmtId="4" fontId="40" fillId="0" borderId="23" xfId="2" applyNumberFormat="1" applyFont="1" applyBorder="1" applyAlignment="1">
      <alignment horizontal="right"/>
    </xf>
    <xf numFmtId="49" fontId="41" fillId="0" borderId="23" xfId="2" applyNumberFormat="1" applyFont="1" applyBorder="1" applyAlignment="1">
      <alignment horizontal="left"/>
    </xf>
    <xf numFmtId="4" fontId="41" fillId="0" borderId="23" xfId="2" applyNumberFormat="1" applyFont="1" applyBorder="1" applyAlignment="1">
      <alignment horizontal="right"/>
    </xf>
    <xf numFmtId="49" fontId="39" fillId="0" borderId="23" xfId="2" applyNumberFormat="1" applyFont="1" applyBorder="1" applyAlignment="1">
      <alignment horizontal="center"/>
    </xf>
    <xf numFmtId="49" fontId="37" fillId="0" borderId="0" xfId="2" applyNumberFormat="1"/>
    <xf numFmtId="4" fontId="37" fillId="0" borderId="0" xfId="2" applyNumberFormat="1"/>
    <xf numFmtId="49" fontId="38" fillId="0" borderId="23" xfId="2" applyNumberFormat="1" applyFont="1" applyBorder="1" applyAlignment="1">
      <alignment horizontal="left" wrapText="1"/>
    </xf>
    <xf numFmtId="49" fontId="41" fillId="0" borderId="23" xfId="2" applyNumberFormat="1" applyFont="1" applyBorder="1" applyAlignment="1">
      <alignment horizontal="left" wrapText="1"/>
    </xf>
    <xf numFmtId="49" fontId="42" fillId="0" borderId="23" xfId="2" applyNumberFormat="1" applyFont="1" applyBorder="1" applyAlignment="1">
      <alignment horizontal="left" wrapText="1"/>
    </xf>
    <xf numFmtId="49" fontId="42" fillId="0" borderId="23" xfId="2" applyNumberFormat="1" applyFont="1" applyBorder="1" applyAlignment="1">
      <alignment horizontal="left"/>
    </xf>
    <xf numFmtId="4" fontId="42" fillId="0" borderId="23" xfId="2" applyNumberFormat="1" applyFont="1" applyBorder="1" applyAlignment="1">
      <alignment horizontal="right"/>
    </xf>
    <xf numFmtId="49" fontId="39" fillId="0" borderId="23" xfId="2" applyNumberFormat="1" applyFont="1" applyBorder="1" applyAlignment="1">
      <alignment horizontal="left" wrapText="1"/>
    </xf>
    <xf numFmtId="49" fontId="40" fillId="0" borderId="23" xfId="2" applyNumberFormat="1" applyFont="1" applyBorder="1" applyAlignment="1">
      <alignment horizontal="left" wrapText="1"/>
    </xf>
    <xf numFmtId="49" fontId="37" fillId="0" borderId="0" xfId="2" applyNumberForma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3" fillId="0" borderId="22" xfId="0" applyFont="1" applyBorder="1" applyAlignment="1" applyProtection="1">
      <alignment horizontal="center" vertical="center"/>
      <protection locked="0"/>
    </xf>
    <xf numFmtId="49" fontId="43" fillId="0" borderId="22" xfId="0" applyNumberFormat="1" applyFont="1" applyBorder="1" applyAlignment="1" applyProtection="1">
      <alignment horizontal="left" vertical="center" wrapText="1"/>
      <protection locked="0"/>
    </xf>
    <xf numFmtId="0" fontId="43" fillId="0" borderId="22" xfId="0" applyFont="1" applyBorder="1" applyAlignment="1" applyProtection="1">
      <alignment horizontal="left" vertical="center" wrapText="1"/>
      <protection locked="0"/>
    </xf>
    <xf numFmtId="0" fontId="43" fillId="0" borderId="22" xfId="0" applyFont="1" applyBorder="1" applyAlignment="1" applyProtection="1">
      <alignment horizontal="center" vertical="center" wrapText="1"/>
      <protection locked="0"/>
    </xf>
    <xf numFmtId="167" fontId="43" fillId="0" borderId="22" xfId="0" applyNumberFormat="1" applyFont="1" applyBorder="1" applyAlignment="1" applyProtection="1">
      <alignment vertical="center"/>
      <protection locked="0"/>
    </xf>
    <xf numFmtId="4" fontId="43" fillId="0" borderId="22" xfId="0" applyNumberFormat="1" applyFont="1" applyBorder="1" applyAlignment="1" applyProtection="1">
      <alignment vertical="center"/>
      <protection locked="0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vertical="center" wrapText="1"/>
    </xf>
  </cellXfs>
  <cellStyles count="3">
    <cellStyle name="Hypertextový odkaz" xfId="1" builtinId="8"/>
    <cellStyle name="Normální" xfId="0" builtinId="0" customBuiltin="1"/>
    <cellStyle name="Normální 2" xfId="2" xr:uid="{3E19083A-C82B-42B5-8008-7460717F85B9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2"/>
  <sheetViews>
    <sheetView showGridLines="0" tabSelected="1" topLeftCell="A55" workbookViewId="0">
      <selection activeCell="AC125" sqref="AC125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 x14ac:dyDescent="0.2">
      <c r="AR2" s="226" t="s">
        <v>5</v>
      </c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S2" s="14" t="s">
        <v>6</v>
      </c>
      <c r="BT2" s="14" t="s">
        <v>7</v>
      </c>
    </row>
    <row r="3" spans="1:74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1:74" s="1" customFormat="1" ht="24.95" customHeight="1" x14ac:dyDescent="0.2">
      <c r="B4" s="17"/>
      <c r="D4" s="18" t="s">
        <v>9</v>
      </c>
      <c r="AR4" s="17"/>
      <c r="AS4" s="19" t="s">
        <v>10</v>
      </c>
      <c r="BS4" s="14" t="s">
        <v>11</v>
      </c>
    </row>
    <row r="5" spans="1:74" s="1" customFormat="1" ht="12" customHeight="1" x14ac:dyDescent="0.2">
      <c r="B5" s="17"/>
      <c r="D5" s="20" t="s">
        <v>12</v>
      </c>
      <c r="K5" s="219" t="s">
        <v>13</v>
      </c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R5" s="17"/>
      <c r="BS5" s="14" t="s">
        <v>6</v>
      </c>
    </row>
    <row r="6" spans="1:74" s="1" customFormat="1" ht="36.950000000000003" customHeight="1" x14ac:dyDescent="0.2">
      <c r="B6" s="17"/>
      <c r="D6" s="22" t="s">
        <v>14</v>
      </c>
      <c r="K6" s="221" t="s">
        <v>15</v>
      </c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R6" s="17"/>
      <c r="BS6" s="14" t="s">
        <v>6</v>
      </c>
    </row>
    <row r="7" spans="1:74" s="1" customFormat="1" ht="12" customHeight="1" x14ac:dyDescent="0.2">
      <c r="B7" s="17"/>
      <c r="D7" s="23" t="s">
        <v>16</v>
      </c>
      <c r="K7" s="169" t="s">
        <v>1821</v>
      </c>
      <c r="AK7" s="23" t="s">
        <v>17</v>
      </c>
      <c r="AN7" s="21" t="s">
        <v>1</v>
      </c>
      <c r="AR7" s="17"/>
      <c r="BS7" s="14" t="s">
        <v>6</v>
      </c>
    </row>
    <row r="8" spans="1:74" s="1" customFormat="1" ht="12" customHeight="1" x14ac:dyDescent="0.2">
      <c r="B8" s="17"/>
      <c r="D8" s="23" t="s">
        <v>18</v>
      </c>
      <c r="K8" s="21" t="s">
        <v>19</v>
      </c>
      <c r="AK8" s="23" t="s">
        <v>20</v>
      </c>
      <c r="AN8" s="170">
        <v>44528</v>
      </c>
      <c r="AR8" s="17"/>
      <c r="BS8" s="14" t="s">
        <v>6</v>
      </c>
    </row>
    <row r="9" spans="1:74" s="1" customFormat="1" ht="14.45" customHeight="1" x14ac:dyDescent="0.2">
      <c r="B9" s="17"/>
      <c r="AR9" s="17"/>
      <c r="BS9" s="14" t="s">
        <v>6</v>
      </c>
    </row>
    <row r="10" spans="1:74" s="1" customFormat="1" ht="12" customHeight="1" x14ac:dyDescent="0.2">
      <c r="B10" s="17"/>
      <c r="D10" s="23" t="s">
        <v>21</v>
      </c>
      <c r="AK10" s="23" t="s">
        <v>22</v>
      </c>
      <c r="AN10" s="21" t="s">
        <v>1</v>
      </c>
      <c r="AR10" s="17"/>
      <c r="BS10" s="14" t="s">
        <v>6</v>
      </c>
    </row>
    <row r="11" spans="1:74" s="1" customFormat="1" ht="18.399999999999999" customHeight="1" x14ac:dyDescent="0.2">
      <c r="B11" s="17"/>
      <c r="E11" s="21" t="s">
        <v>19</v>
      </c>
      <c r="AK11" s="23" t="s">
        <v>23</v>
      </c>
      <c r="AN11" s="21" t="s">
        <v>1</v>
      </c>
      <c r="AR11" s="17"/>
      <c r="BS11" s="14" t="s">
        <v>6</v>
      </c>
    </row>
    <row r="12" spans="1:74" s="1" customFormat="1" ht="6.95" customHeight="1" x14ac:dyDescent="0.2">
      <c r="B12" s="17"/>
      <c r="AR12" s="17"/>
      <c r="BS12" s="14" t="s">
        <v>6</v>
      </c>
    </row>
    <row r="13" spans="1:74" s="1" customFormat="1" ht="12" customHeight="1" x14ac:dyDescent="0.2">
      <c r="B13" s="17"/>
      <c r="D13" s="23" t="s">
        <v>24</v>
      </c>
      <c r="AK13" s="23" t="s">
        <v>22</v>
      </c>
      <c r="AN13" s="21" t="s">
        <v>1</v>
      </c>
      <c r="AR13" s="17"/>
      <c r="BS13" s="14" t="s">
        <v>6</v>
      </c>
    </row>
    <row r="14" spans="1:74" ht="12.75" x14ac:dyDescent="0.2">
      <c r="B14" s="17"/>
      <c r="E14" s="21" t="s">
        <v>19</v>
      </c>
      <c r="AK14" s="23" t="s">
        <v>23</v>
      </c>
      <c r="AN14" s="21" t="s">
        <v>1</v>
      </c>
      <c r="AR14" s="17"/>
      <c r="BS14" s="14" t="s">
        <v>6</v>
      </c>
    </row>
    <row r="15" spans="1:74" s="1" customFormat="1" ht="6.95" customHeight="1" x14ac:dyDescent="0.2">
      <c r="B15" s="17"/>
      <c r="AR15" s="17"/>
      <c r="BS15" s="14" t="s">
        <v>3</v>
      </c>
    </row>
    <row r="16" spans="1:74" s="1" customFormat="1" ht="12" customHeight="1" x14ac:dyDescent="0.2">
      <c r="B16" s="17"/>
      <c r="D16" s="23" t="s">
        <v>25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 x14ac:dyDescent="0.2">
      <c r="B17" s="17"/>
      <c r="E17" s="21" t="s">
        <v>19</v>
      </c>
      <c r="AK17" s="23" t="s">
        <v>23</v>
      </c>
      <c r="AN17" s="21" t="s">
        <v>1</v>
      </c>
      <c r="AR17" s="17"/>
      <c r="BS17" s="14" t="s">
        <v>26</v>
      </c>
    </row>
    <row r="18" spans="1:71" s="1" customFormat="1" ht="6.95" customHeight="1" x14ac:dyDescent="0.2">
      <c r="B18" s="17"/>
      <c r="AR18" s="17"/>
      <c r="BS18" s="14" t="s">
        <v>6</v>
      </c>
    </row>
    <row r="19" spans="1:71" s="1" customFormat="1" ht="12" customHeight="1" x14ac:dyDescent="0.2">
      <c r="B19" s="17"/>
      <c r="D19" s="23" t="s">
        <v>27</v>
      </c>
      <c r="AK19" s="23" t="s">
        <v>22</v>
      </c>
      <c r="AN19" s="21" t="s">
        <v>1</v>
      </c>
      <c r="AR19" s="17"/>
      <c r="BS19" s="14" t="s">
        <v>6</v>
      </c>
    </row>
    <row r="20" spans="1:71" s="1" customFormat="1" ht="18.399999999999999" customHeight="1" x14ac:dyDescent="0.2">
      <c r="B20" s="17"/>
      <c r="E20" s="21" t="s">
        <v>19</v>
      </c>
      <c r="AK20" s="23" t="s">
        <v>23</v>
      </c>
      <c r="AN20" s="21" t="s">
        <v>1</v>
      </c>
      <c r="AR20" s="17"/>
      <c r="BS20" s="14" t="s">
        <v>26</v>
      </c>
    </row>
    <row r="21" spans="1:71" s="1" customFormat="1" ht="6.95" customHeight="1" x14ac:dyDescent="0.2">
      <c r="B21" s="17"/>
      <c r="AR21" s="17"/>
    </row>
    <row r="22" spans="1:71" s="1" customFormat="1" ht="12" customHeight="1" x14ac:dyDescent="0.2">
      <c r="B22" s="17"/>
      <c r="D22" s="23" t="s">
        <v>28</v>
      </c>
      <c r="AR22" s="17"/>
    </row>
    <row r="23" spans="1:71" s="1" customFormat="1" ht="16.5" customHeight="1" x14ac:dyDescent="0.2">
      <c r="B23" s="17"/>
      <c r="E23" s="222" t="s">
        <v>1</v>
      </c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R23" s="17"/>
    </row>
    <row r="24" spans="1:71" s="1" customFormat="1" ht="6.95" customHeight="1" x14ac:dyDescent="0.2">
      <c r="B24" s="17"/>
      <c r="AR24" s="17"/>
    </row>
    <row r="25" spans="1:71" s="1" customFormat="1" ht="6.95" customHeight="1" x14ac:dyDescent="0.2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 x14ac:dyDescent="0.2">
      <c r="A26" s="26"/>
      <c r="B26" s="27"/>
      <c r="C26" s="26"/>
      <c r="D26" s="28" t="s">
        <v>29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23">
        <f>ROUND(AG94,2)</f>
        <v>0</v>
      </c>
      <c r="AL26" s="224"/>
      <c r="AM26" s="224"/>
      <c r="AN26" s="224"/>
      <c r="AO26" s="224"/>
      <c r="AP26" s="26"/>
      <c r="AQ26" s="26"/>
      <c r="AR26" s="27"/>
      <c r="BE26" s="26"/>
    </row>
    <row r="27" spans="1:71" s="2" customFormat="1" ht="6.95" customHeight="1" x14ac:dyDescent="0.2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 x14ac:dyDescent="0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25" t="s">
        <v>30</v>
      </c>
      <c r="M28" s="225"/>
      <c r="N28" s="225"/>
      <c r="O28" s="225"/>
      <c r="P28" s="225"/>
      <c r="Q28" s="26"/>
      <c r="R28" s="26"/>
      <c r="S28" s="26"/>
      <c r="T28" s="26"/>
      <c r="U28" s="26"/>
      <c r="V28" s="26"/>
      <c r="W28" s="225" t="s">
        <v>31</v>
      </c>
      <c r="X28" s="225"/>
      <c r="Y28" s="225"/>
      <c r="Z28" s="225"/>
      <c r="AA28" s="225"/>
      <c r="AB28" s="225"/>
      <c r="AC28" s="225"/>
      <c r="AD28" s="225"/>
      <c r="AE28" s="225"/>
      <c r="AF28" s="26"/>
      <c r="AG28" s="26"/>
      <c r="AH28" s="26"/>
      <c r="AI28" s="26"/>
      <c r="AJ28" s="26"/>
      <c r="AK28" s="225" t="s">
        <v>32</v>
      </c>
      <c r="AL28" s="225"/>
      <c r="AM28" s="225"/>
      <c r="AN28" s="225"/>
      <c r="AO28" s="225"/>
      <c r="AP28" s="26"/>
      <c r="AQ28" s="26"/>
      <c r="AR28" s="27"/>
      <c r="BE28" s="26"/>
    </row>
    <row r="29" spans="1:71" s="3" customFormat="1" ht="14.45" customHeight="1" x14ac:dyDescent="0.2">
      <c r="B29" s="31"/>
      <c r="D29" s="23" t="s">
        <v>33</v>
      </c>
      <c r="F29" s="23" t="s">
        <v>34</v>
      </c>
      <c r="L29" s="218">
        <v>0.21</v>
      </c>
      <c r="M29" s="217"/>
      <c r="N29" s="217"/>
      <c r="O29" s="217"/>
      <c r="P29" s="217"/>
      <c r="W29" s="216">
        <f>ROUND(AZ94, 2)</f>
        <v>0</v>
      </c>
      <c r="X29" s="217"/>
      <c r="Y29" s="217"/>
      <c r="Z29" s="217"/>
      <c r="AA29" s="217"/>
      <c r="AB29" s="217"/>
      <c r="AC29" s="217"/>
      <c r="AD29" s="217"/>
      <c r="AE29" s="217"/>
      <c r="AK29" s="216">
        <f>ROUND(AV94, 2)</f>
        <v>0</v>
      </c>
      <c r="AL29" s="217"/>
      <c r="AM29" s="217"/>
      <c r="AN29" s="217"/>
      <c r="AO29" s="217"/>
      <c r="AR29" s="31"/>
    </row>
    <row r="30" spans="1:71" s="3" customFormat="1" ht="14.45" customHeight="1" x14ac:dyDescent="0.2">
      <c r="B30" s="31"/>
      <c r="F30" s="23" t="s">
        <v>35</v>
      </c>
      <c r="L30" s="218">
        <v>0.15</v>
      </c>
      <c r="M30" s="217"/>
      <c r="N30" s="217"/>
      <c r="O30" s="217"/>
      <c r="P30" s="217"/>
      <c r="W30" s="216">
        <f>ROUND(BA94, 2)</f>
        <v>0</v>
      </c>
      <c r="X30" s="217"/>
      <c r="Y30" s="217"/>
      <c r="Z30" s="217"/>
      <c r="AA30" s="217"/>
      <c r="AB30" s="217"/>
      <c r="AC30" s="217"/>
      <c r="AD30" s="217"/>
      <c r="AE30" s="217"/>
      <c r="AK30" s="216">
        <f>ROUND(AW94, 2)</f>
        <v>0</v>
      </c>
      <c r="AL30" s="217"/>
      <c r="AM30" s="217"/>
      <c r="AN30" s="217"/>
      <c r="AO30" s="217"/>
      <c r="AR30" s="31"/>
    </row>
    <row r="31" spans="1:71" s="3" customFormat="1" ht="14.45" hidden="1" customHeight="1" x14ac:dyDescent="0.2">
      <c r="B31" s="31"/>
      <c r="F31" s="23" t="s">
        <v>36</v>
      </c>
      <c r="L31" s="218">
        <v>0.21</v>
      </c>
      <c r="M31" s="217"/>
      <c r="N31" s="217"/>
      <c r="O31" s="217"/>
      <c r="P31" s="217"/>
      <c r="W31" s="216">
        <f>ROUND(BB94, 2)</f>
        <v>0</v>
      </c>
      <c r="X31" s="217"/>
      <c r="Y31" s="217"/>
      <c r="Z31" s="217"/>
      <c r="AA31" s="217"/>
      <c r="AB31" s="217"/>
      <c r="AC31" s="217"/>
      <c r="AD31" s="217"/>
      <c r="AE31" s="217"/>
      <c r="AK31" s="216">
        <v>0</v>
      </c>
      <c r="AL31" s="217"/>
      <c r="AM31" s="217"/>
      <c r="AN31" s="217"/>
      <c r="AO31" s="217"/>
      <c r="AR31" s="31"/>
    </row>
    <row r="32" spans="1:71" s="3" customFormat="1" ht="14.45" hidden="1" customHeight="1" x14ac:dyDescent="0.2">
      <c r="B32" s="31"/>
      <c r="F32" s="23" t="s">
        <v>37</v>
      </c>
      <c r="L32" s="218">
        <v>0.15</v>
      </c>
      <c r="M32" s="217"/>
      <c r="N32" s="217"/>
      <c r="O32" s="217"/>
      <c r="P32" s="217"/>
      <c r="W32" s="216">
        <f>ROUND(BC94, 2)</f>
        <v>0</v>
      </c>
      <c r="X32" s="217"/>
      <c r="Y32" s="217"/>
      <c r="Z32" s="217"/>
      <c r="AA32" s="217"/>
      <c r="AB32" s="217"/>
      <c r="AC32" s="217"/>
      <c r="AD32" s="217"/>
      <c r="AE32" s="217"/>
      <c r="AK32" s="216">
        <v>0</v>
      </c>
      <c r="AL32" s="217"/>
      <c r="AM32" s="217"/>
      <c r="AN32" s="217"/>
      <c r="AO32" s="217"/>
      <c r="AR32" s="31"/>
    </row>
    <row r="33" spans="1:57" s="3" customFormat="1" ht="14.45" hidden="1" customHeight="1" x14ac:dyDescent="0.2">
      <c r="B33" s="31"/>
      <c r="F33" s="23" t="s">
        <v>38</v>
      </c>
      <c r="L33" s="218">
        <v>0</v>
      </c>
      <c r="M33" s="217"/>
      <c r="N33" s="217"/>
      <c r="O33" s="217"/>
      <c r="P33" s="217"/>
      <c r="W33" s="216">
        <f>ROUND(BD94, 2)</f>
        <v>0</v>
      </c>
      <c r="X33" s="217"/>
      <c r="Y33" s="217"/>
      <c r="Z33" s="217"/>
      <c r="AA33" s="217"/>
      <c r="AB33" s="217"/>
      <c r="AC33" s="217"/>
      <c r="AD33" s="217"/>
      <c r="AE33" s="217"/>
      <c r="AK33" s="216">
        <v>0</v>
      </c>
      <c r="AL33" s="217"/>
      <c r="AM33" s="217"/>
      <c r="AN33" s="217"/>
      <c r="AO33" s="217"/>
      <c r="AR33" s="31"/>
    </row>
    <row r="34" spans="1:57" s="2" customFormat="1" ht="6.95" customHeight="1" x14ac:dyDescent="0.2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 x14ac:dyDescent="0.2">
      <c r="A35" s="26"/>
      <c r="B35" s="27"/>
      <c r="C35" s="32"/>
      <c r="D35" s="33" t="s">
        <v>39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40</v>
      </c>
      <c r="U35" s="34"/>
      <c r="V35" s="34"/>
      <c r="W35" s="34"/>
      <c r="X35" s="230" t="s">
        <v>41</v>
      </c>
      <c r="Y35" s="228"/>
      <c r="Z35" s="228"/>
      <c r="AA35" s="228"/>
      <c r="AB35" s="228"/>
      <c r="AC35" s="34"/>
      <c r="AD35" s="34"/>
      <c r="AE35" s="34"/>
      <c r="AF35" s="34"/>
      <c r="AG35" s="34"/>
      <c r="AH35" s="34"/>
      <c r="AI35" s="34"/>
      <c r="AJ35" s="34"/>
      <c r="AK35" s="227">
        <f>SUM(AK26:AK33)</f>
        <v>0</v>
      </c>
      <c r="AL35" s="228"/>
      <c r="AM35" s="228"/>
      <c r="AN35" s="228"/>
      <c r="AO35" s="229"/>
      <c r="AP35" s="32"/>
      <c r="AQ35" s="32"/>
      <c r="AR35" s="27"/>
      <c r="BE35" s="26"/>
    </row>
    <row r="36" spans="1:57" s="2" customFormat="1" ht="6.95" customHeight="1" x14ac:dyDescent="0.2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 x14ac:dyDescent="0.2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 x14ac:dyDescent="0.2">
      <c r="B38" s="17"/>
      <c r="AR38" s="17"/>
    </row>
    <row r="39" spans="1:57" s="1" customFormat="1" ht="14.45" customHeight="1" x14ac:dyDescent="0.2">
      <c r="B39" s="17"/>
      <c r="AR39" s="17"/>
    </row>
    <row r="40" spans="1:57" s="1" customFormat="1" ht="14.45" customHeight="1" x14ac:dyDescent="0.2">
      <c r="B40" s="17"/>
      <c r="AR40" s="17"/>
    </row>
    <row r="41" spans="1:57" s="1" customFormat="1" ht="14.45" customHeight="1" x14ac:dyDescent="0.2">
      <c r="B41" s="17"/>
      <c r="AR41" s="17"/>
    </row>
    <row r="42" spans="1:57" s="1" customFormat="1" ht="14.45" customHeight="1" x14ac:dyDescent="0.2">
      <c r="B42" s="17"/>
      <c r="AR42" s="17"/>
    </row>
    <row r="43" spans="1:57" s="1" customFormat="1" ht="14.45" customHeight="1" x14ac:dyDescent="0.2">
      <c r="B43" s="17"/>
      <c r="AR43" s="17"/>
    </row>
    <row r="44" spans="1:57" s="1" customFormat="1" ht="14.45" customHeight="1" x14ac:dyDescent="0.2">
      <c r="B44" s="17"/>
      <c r="AR44" s="17"/>
    </row>
    <row r="45" spans="1:57" s="1" customFormat="1" ht="14.45" customHeight="1" x14ac:dyDescent="0.2">
      <c r="B45" s="17"/>
      <c r="AR45" s="17"/>
    </row>
    <row r="46" spans="1:57" s="1" customFormat="1" ht="14.45" customHeight="1" x14ac:dyDescent="0.2">
      <c r="B46" s="17"/>
      <c r="AR46" s="17"/>
    </row>
    <row r="47" spans="1:57" s="1" customFormat="1" ht="14.45" customHeight="1" x14ac:dyDescent="0.2">
      <c r="B47" s="17"/>
      <c r="AR47" s="17"/>
    </row>
    <row r="48" spans="1:57" s="1" customFormat="1" ht="14.45" customHeight="1" x14ac:dyDescent="0.2">
      <c r="B48" s="17"/>
      <c r="AR48" s="17"/>
    </row>
    <row r="49" spans="1:57" s="2" customFormat="1" ht="14.45" customHeight="1" x14ac:dyDescent="0.2">
      <c r="B49" s="36"/>
      <c r="D49" s="37" t="s">
        <v>42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43</v>
      </c>
      <c r="AI49" s="38"/>
      <c r="AJ49" s="38"/>
      <c r="AK49" s="38"/>
      <c r="AL49" s="38"/>
      <c r="AM49" s="38"/>
      <c r="AN49" s="38"/>
      <c r="AO49" s="38"/>
      <c r="AR49" s="36"/>
    </row>
    <row r="50" spans="1:57" x14ac:dyDescent="0.2">
      <c r="B50" s="17"/>
      <c r="AR50" s="17"/>
    </row>
    <row r="51" spans="1:57" x14ac:dyDescent="0.2">
      <c r="B51" s="17"/>
      <c r="AR51" s="17"/>
    </row>
    <row r="52" spans="1:57" x14ac:dyDescent="0.2">
      <c r="B52" s="17"/>
      <c r="AR52" s="17"/>
    </row>
    <row r="53" spans="1:57" x14ac:dyDescent="0.2">
      <c r="B53" s="17"/>
      <c r="AR53" s="17"/>
    </row>
    <row r="54" spans="1:57" x14ac:dyDescent="0.2">
      <c r="B54" s="17"/>
      <c r="AR54" s="17"/>
    </row>
    <row r="55" spans="1:57" x14ac:dyDescent="0.2">
      <c r="B55" s="17"/>
      <c r="AR55" s="17"/>
    </row>
    <row r="56" spans="1:57" x14ac:dyDescent="0.2">
      <c r="B56" s="17"/>
      <c r="AR56" s="17"/>
    </row>
    <row r="57" spans="1:57" x14ac:dyDescent="0.2">
      <c r="B57" s="17"/>
      <c r="AR57" s="17"/>
    </row>
    <row r="58" spans="1:57" x14ac:dyDescent="0.2">
      <c r="B58" s="17"/>
      <c r="AR58" s="17"/>
    </row>
    <row r="59" spans="1:57" x14ac:dyDescent="0.2">
      <c r="B59" s="17"/>
      <c r="AR59" s="17"/>
    </row>
    <row r="60" spans="1:57" s="2" customFormat="1" ht="12.75" x14ac:dyDescent="0.2">
      <c r="A60" s="26"/>
      <c r="B60" s="27"/>
      <c r="C60" s="26"/>
      <c r="D60" s="39" t="s">
        <v>44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45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44</v>
      </c>
      <c r="AI60" s="29"/>
      <c r="AJ60" s="29"/>
      <c r="AK60" s="29"/>
      <c r="AL60" s="29"/>
      <c r="AM60" s="39" t="s">
        <v>45</v>
      </c>
      <c r="AN60" s="29"/>
      <c r="AO60" s="29"/>
      <c r="AP60" s="26"/>
      <c r="AQ60" s="26"/>
      <c r="AR60" s="27"/>
      <c r="BE60" s="26"/>
    </row>
    <row r="61" spans="1:57" x14ac:dyDescent="0.2">
      <c r="B61" s="17"/>
      <c r="AR61" s="17"/>
    </row>
    <row r="62" spans="1:57" x14ac:dyDescent="0.2">
      <c r="B62" s="17"/>
      <c r="AR62" s="17"/>
    </row>
    <row r="63" spans="1:57" x14ac:dyDescent="0.2">
      <c r="B63" s="17"/>
      <c r="AR63" s="17"/>
    </row>
    <row r="64" spans="1:57" s="2" customFormat="1" ht="12.75" x14ac:dyDescent="0.2">
      <c r="A64" s="26"/>
      <c r="B64" s="27"/>
      <c r="C64" s="26"/>
      <c r="D64" s="37" t="s">
        <v>46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47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 x14ac:dyDescent="0.2">
      <c r="B65" s="17"/>
      <c r="AR65" s="17"/>
    </row>
    <row r="66" spans="1:57" x14ac:dyDescent="0.2">
      <c r="B66" s="17"/>
      <c r="AR66" s="17"/>
    </row>
    <row r="67" spans="1:57" x14ac:dyDescent="0.2">
      <c r="B67" s="17"/>
      <c r="AR67" s="17"/>
    </row>
    <row r="68" spans="1:57" x14ac:dyDescent="0.2">
      <c r="B68" s="17"/>
      <c r="AR68" s="17"/>
    </row>
    <row r="69" spans="1:57" x14ac:dyDescent="0.2">
      <c r="B69" s="17"/>
      <c r="AR69" s="17"/>
    </row>
    <row r="70" spans="1:57" x14ac:dyDescent="0.2">
      <c r="B70" s="17"/>
      <c r="AR70" s="17"/>
    </row>
    <row r="71" spans="1:57" x14ac:dyDescent="0.2">
      <c r="B71" s="17"/>
      <c r="AR71" s="17"/>
    </row>
    <row r="72" spans="1:57" x14ac:dyDescent="0.2">
      <c r="B72" s="17"/>
      <c r="AR72" s="17"/>
    </row>
    <row r="73" spans="1:57" x14ac:dyDescent="0.2">
      <c r="B73" s="17"/>
      <c r="AR73" s="17"/>
    </row>
    <row r="74" spans="1:57" x14ac:dyDescent="0.2">
      <c r="B74" s="17"/>
      <c r="AR74" s="17"/>
    </row>
    <row r="75" spans="1:57" s="2" customFormat="1" ht="12.75" x14ac:dyDescent="0.2">
      <c r="A75" s="26"/>
      <c r="B75" s="27"/>
      <c r="C75" s="26"/>
      <c r="D75" s="39" t="s">
        <v>44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45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44</v>
      </c>
      <c r="AI75" s="29"/>
      <c r="AJ75" s="29"/>
      <c r="AK75" s="29"/>
      <c r="AL75" s="29"/>
      <c r="AM75" s="39" t="s">
        <v>45</v>
      </c>
      <c r="AN75" s="29"/>
      <c r="AO75" s="29"/>
      <c r="AP75" s="26"/>
      <c r="AQ75" s="26"/>
      <c r="AR75" s="27"/>
      <c r="BE75" s="26"/>
    </row>
    <row r="76" spans="1:57" s="2" customFormat="1" x14ac:dyDescent="0.2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 x14ac:dyDescent="0.2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6.95" customHeight="1" x14ac:dyDescent="0.2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4.95" customHeight="1" x14ac:dyDescent="0.2">
      <c r="A82" s="26"/>
      <c r="B82" s="27"/>
      <c r="C82" s="18" t="s">
        <v>48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 x14ac:dyDescent="0.2">
      <c r="B84" s="45"/>
      <c r="C84" s="23" t="s">
        <v>12</v>
      </c>
      <c r="L84" s="4" t="str">
        <f>K5</f>
        <v>NP-0004-21</v>
      </c>
      <c r="AR84" s="45"/>
    </row>
    <row r="85" spans="1:91" s="5" customFormat="1" ht="36.950000000000003" customHeight="1" x14ac:dyDescent="0.2">
      <c r="B85" s="46"/>
      <c r="C85" s="47" t="s">
        <v>14</v>
      </c>
      <c r="L85" s="193" t="str">
        <f>K6</f>
        <v>KHS JmK - Rekonstrukce vytápění Blansko, Mlýnská 684/2</v>
      </c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R85" s="46"/>
    </row>
    <row r="86" spans="1:91" s="2" customFormat="1" ht="6.95" customHeight="1" x14ac:dyDescent="0.2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 x14ac:dyDescent="0.2">
      <c r="A87" s="26"/>
      <c r="B87" s="27"/>
      <c r="C87" s="23" t="s">
        <v>18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20</v>
      </c>
      <c r="AJ87" s="26"/>
      <c r="AK87" s="26"/>
      <c r="AL87" s="26"/>
      <c r="AM87" s="195">
        <f>IF(AN8= "","",AN8)</f>
        <v>44528</v>
      </c>
      <c r="AN87" s="195"/>
      <c r="AO87" s="26"/>
      <c r="AP87" s="26"/>
      <c r="AQ87" s="26"/>
      <c r="AR87" s="27"/>
      <c r="BE87" s="26"/>
    </row>
    <row r="88" spans="1:91" s="2" customFormat="1" ht="6.95" customHeight="1" x14ac:dyDescent="0.2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 x14ac:dyDescent="0.2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25</v>
      </c>
      <c r="AJ89" s="26"/>
      <c r="AK89" s="26"/>
      <c r="AL89" s="26"/>
      <c r="AM89" s="196" t="str">
        <f>IF(E17="","",E17)</f>
        <v xml:space="preserve"> </v>
      </c>
      <c r="AN89" s="197"/>
      <c r="AO89" s="197"/>
      <c r="AP89" s="197"/>
      <c r="AQ89" s="26"/>
      <c r="AR89" s="27"/>
      <c r="AS89" s="198" t="s">
        <v>49</v>
      </c>
      <c r="AT89" s="199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15.2" customHeight="1" x14ac:dyDescent="0.2">
      <c r="A90" s="26"/>
      <c r="B90" s="27"/>
      <c r="C90" s="23" t="s">
        <v>24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27</v>
      </c>
      <c r="AJ90" s="26"/>
      <c r="AK90" s="26"/>
      <c r="AL90" s="26"/>
      <c r="AM90" s="196" t="str">
        <f>IF(E20="","",E20)</f>
        <v xml:space="preserve"> </v>
      </c>
      <c r="AN90" s="197"/>
      <c r="AO90" s="197"/>
      <c r="AP90" s="197"/>
      <c r="AQ90" s="26"/>
      <c r="AR90" s="27"/>
      <c r="AS90" s="200"/>
      <c r="AT90" s="201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0.9" customHeight="1" x14ac:dyDescent="0.2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200"/>
      <c r="AT91" s="201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 x14ac:dyDescent="0.2">
      <c r="A92" s="26"/>
      <c r="B92" s="27"/>
      <c r="C92" s="202" t="s">
        <v>50</v>
      </c>
      <c r="D92" s="203"/>
      <c r="E92" s="203"/>
      <c r="F92" s="203"/>
      <c r="G92" s="203"/>
      <c r="H92" s="54"/>
      <c r="I92" s="204" t="s">
        <v>51</v>
      </c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206" t="s">
        <v>52</v>
      </c>
      <c r="AH92" s="203"/>
      <c r="AI92" s="203"/>
      <c r="AJ92" s="203"/>
      <c r="AK92" s="203"/>
      <c r="AL92" s="203"/>
      <c r="AM92" s="203"/>
      <c r="AN92" s="204" t="s">
        <v>53</v>
      </c>
      <c r="AO92" s="203"/>
      <c r="AP92" s="205"/>
      <c r="AQ92" s="55" t="s">
        <v>54</v>
      </c>
      <c r="AR92" s="27"/>
      <c r="AS92" s="56" t="s">
        <v>55</v>
      </c>
      <c r="AT92" s="57" t="s">
        <v>56</v>
      </c>
      <c r="AU92" s="57" t="s">
        <v>57</v>
      </c>
      <c r="AV92" s="57" t="s">
        <v>58</v>
      </c>
      <c r="AW92" s="57" t="s">
        <v>59</v>
      </c>
      <c r="AX92" s="57" t="s">
        <v>60</v>
      </c>
      <c r="AY92" s="57" t="s">
        <v>61</v>
      </c>
      <c r="AZ92" s="57" t="s">
        <v>62</v>
      </c>
      <c r="BA92" s="57" t="s">
        <v>63</v>
      </c>
      <c r="BB92" s="57" t="s">
        <v>64</v>
      </c>
      <c r="BC92" s="57" t="s">
        <v>65</v>
      </c>
      <c r="BD92" s="58" t="s">
        <v>66</v>
      </c>
      <c r="BE92" s="26"/>
    </row>
    <row r="93" spans="1:91" s="2" customFormat="1" ht="10.9" customHeight="1" x14ac:dyDescent="0.2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450000000000003" customHeight="1" x14ac:dyDescent="0.2">
      <c r="B94" s="62"/>
      <c r="C94" s="63" t="s">
        <v>67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14">
        <f>ROUND(AG95,2)</f>
        <v>0</v>
      </c>
      <c r="AH94" s="214"/>
      <c r="AI94" s="214"/>
      <c r="AJ94" s="214"/>
      <c r="AK94" s="214"/>
      <c r="AL94" s="214"/>
      <c r="AM94" s="214"/>
      <c r="AN94" s="215">
        <f t="shared" ref="AN94:AN100" si="0">SUM(AG94,AT94)</f>
        <v>0</v>
      </c>
      <c r="AO94" s="215"/>
      <c r="AP94" s="215"/>
      <c r="AQ94" s="66" t="s">
        <v>1</v>
      </c>
      <c r="AR94" s="62"/>
      <c r="AS94" s="67">
        <f>ROUND(AS95,2)</f>
        <v>0</v>
      </c>
      <c r="AT94" s="68">
        <f t="shared" ref="AT94:AT100" si="1">ROUND(SUM(AV94:AW94),2)</f>
        <v>0</v>
      </c>
      <c r="AU94" s="69">
        <f>ROUND(AU95,5)</f>
        <v>644.07299999999998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68</v>
      </c>
      <c r="BT94" s="71" t="s">
        <v>69</v>
      </c>
      <c r="BU94" s="72" t="s">
        <v>70</v>
      </c>
      <c r="BV94" s="71" t="s">
        <v>71</v>
      </c>
      <c r="BW94" s="71" t="s">
        <v>4</v>
      </c>
      <c r="BX94" s="71" t="s">
        <v>72</v>
      </c>
      <c r="CL94" s="71" t="s">
        <v>1</v>
      </c>
    </row>
    <row r="95" spans="1:91" s="7" customFormat="1" ht="16.5" customHeight="1" x14ac:dyDescent="0.2">
      <c r="B95" s="73"/>
      <c r="C95" s="74"/>
      <c r="D95" s="209" t="s">
        <v>73</v>
      </c>
      <c r="E95" s="209"/>
      <c r="F95" s="209"/>
      <c r="G95" s="209"/>
      <c r="H95" s="209"/>
      <c r="I95" s="75"/>
      <c r="J95" s="209" t="s">
        <v>74</v>
      </c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10">
        <f>ROUND(SUM(AG96:AG100),2)</f>
        <v>0</v>
      </c>
      <c r="AH95" s="208"/>
      <c r="AI95" s="208"/>
      <c r="AJ95" s="208"/>
      <c r="AK95" s="208"/>
      <c r="AL95" s="208"/>
      <c r="AM95" s="208"/>
      <c r="AN95" s="207">
        <f t="shared" si="0"/>
        <v>0</v>
      </c>
      <c r="AO95" s="208"/>
      <c r="AP95" s="208"/>
      <c r="AQ95" s="76" t="s">
        <v>75</v>
      </c>
      <c r="AR95" s="73"/>
      <c r="AS95" s="77">
        <f>ROUND(SUM(AS96:AS100),2)</f>
        <v>0</v>
      </c>
      <c r="AT95" s="78">
        <f t="shared" si="1"/>
        <v>0</v>
      </c>
      <c r="AU95" s="79">
        <f>ROUND(SUM(AU96:AU100),5)</f>
        <v>644.07299999999998</v>
      </c>
      <c r="AV95" s="78">
        <f>ROUND(AZ95*L29,2)</f>
        <v>0</v>
      </c>
      <c r="AW95" s="78">
        <f>ROUND(BA95*L30,2)</f>
        <v>0</v>
      </c>
      <c r="AX95" s="78">
        <f>ROUND(BB95*L29,2)</f>
        <v>0</v>
      </c>
      <c r="AY95" s="78">
        <f>ROUND(BC95*L30,2)</f>
        <v>0</v>
      </c>
      <c r="AZ95" s="78">
        <f>ROUND(SUM(AZ96:AZ100),2)</f>
        <v>0</v>
      </c>
      <c r="BA95" s="78">
        <f>ROUND(SUM(BA96:BA100),2)</f>
        <v>0</v>
      </c>
      <c r="BB95" s="78">
        <f>ROUND(SUM(BB96:BB100),2)</f>
        <v>0</v>
      </c>
      <c r="BC95" s="78">
        <f>ROUND(SUM(BC96:BC100),2)</f>
        <v>0</v>
      </c>
      <c r="BD95" s="80">
        <f>ROUND(SUM(BD96:BD100),2)</f>
        <v>0</v>
      </c>
      <c r="BS95" s="81" t="s">
        <v>68</v>
      </c>
      <c r="BT95" s="81" t="s">
        <v>76</v>
      </c>
      <c r="BU95" s="81" t="s">
        <v>70</v>
      </c>
      <c r="BV95" s="81" t="s">
        <v>71</v>
      </c>
      <c r="BW95" s="81" t="s">
        <v>77</v>
      </c>
      <c r="BX95" s="81" t="s">
        <v>4</v>
      </c>
      <c r="CL95" s="81" t="s">
        <v>1</v>
      </c>
      <c r="CM95" s="81" t="s">
        <v>78</v>
      </c>
    </row>
    <row r="96" spans="1:91" s="4" customFormat="1" ht="16.5" customHeight="1" x14ac:dyDescent="0.2">
      <c r="A96" s="82" t="s">
        <v>79</v>
      </c>
      <c r="B96" s="45"/>
      <c r="C96" s="10"/>
      <c r="D96" s="10"/>
      <c r="E96" s="213" t="s">
        <v>80</v>
      </c>
      <c r="F96" s="213"/>
      <c r="G96" s="213"/>
      <c r="H96" s="213"/>
      <c r="I96" s="213"/>
      <c r="J96" s="10"/>
      <c r="K96" s="213" t="s">
        <v>81</v>
      </c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1">
        <f>'D 1 - Plynová odběrná zař...'!J32</f>
        <v>0</v>
      </c>
      <c r="AH96" s="212"/>
      <c r="AI96" s="212"/>
      <c r="AJ96" s="212"/>
      <c r="AK96" s="212"/>
      <c r="AL96" s="212"/>
      <c r="AM96" s="212"/>
      <c r="AN96" s="211">
        <f t="shared" si="0"/>
        <v>0</v>
      </c>
      <c r="AO96" s="212"/>
      <c r="AP96" s="212"/>
      <c r="AQ96" s="83" t="s">
        <v>82</v>
      </c>
      <c r="AR96" s="45"/>
      <c r="AS96" s="84">
        <v>0</v>
      </c>
      <c r="AT96" s="85">
        <f t="shared" si="1"/>
        <v>0</v>
      </c>
      <c r="AU96" s="86">
        <f>'D 1 - Plynová odběrná zař...'!P123</f>
        <v>40.570999999999991</v>
      </c>
      <c r="AV96" s="85">
        <f>'D 1 - Plynová odběrná zař...'!J35</f>
        <v>0</v>
      </c>
      <c r="AW96" s="85">
        <f>'D 1 - Plynová odběrná zař...'!J36</f>
        <v>0</v>
      </c>
      <c r="AX96" s="85">
        <f>'D 1 - Plynová odběrná zař...'!J37</f>
        <v>0</v>
      </c>
      <c r="AY96" s="85">
        <f>'D 1 - Plynová odběrná zař...'!J38</f>
        <v>0</v>
      </c>
      <c r="AZ96" s="85">
        <f>'D 1 - Plynová odběrná zař...'!F35</f>
        <v>0</v>
      </c>
      <c r="BA96" s="85">
        <f>'D 1 - Plynová odběrná zař...'!F36</f>
        <v>0</v>
      </c>
      <c r="BB96" s="85">
        <f>'D 1 - Plynová odběrná zař...'!F37</f>
        <v>0</v>
      </c>
      <c r="BC96" s="85">
        <f>'D 1 - Plynová odběrná zař...'!F38</f>
        <v>0</v>
      </c>
      <c r="BD96" s="87">
        <f>'D 1 - Plynová odběrná zař...'!F39</f>
        <v>0</v>
      </c>
      <c r="BT96" s="21" t="s">
        <v>78</v>
      </c>
      <c r="BV96" s="21" t="s">
        <v>71</v>
      </c>
      <c r="BW96" s="21" t="s">
        <v>83</v>
      </c>
      <c r="BX96" s="21" t="s">
        <v>77</v>
      </c>
      <c r="CL96" s="21" t="s">
        <v>1</v>
      </c>
    </row>
    <row r="97" spans="1:90" s="4" customFormat="1" ht="16.5" customHeight="1" x14ac:dyDescent="0.2">
      <c r="A97" s="82" t="s">
        <v>79</v>
      </c>
      <c r="B97" s="45"/>
      <c r="C97" s="10"/>
      <c r="D97" s="10"/>
      <c r="E97" s="213" t="s">
        <v>84</v>
      </c>
      <c r="F97" s="213"/>
      <c r="G97" s="213"/>
      <c r="H97" s="213"/>
      <c r="I97" s="213"/>
      <c r="J97" s="10"/>
      <c r="K97" s="213" t="s">
        <v>85</v>
      </c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1">
        <f>'D 2.1 - Zdroj tepla - tec...'!J32</f>
        <v>0</v>
      </c>
      <c r="AH97" s="212"/>
      <c r="AI97" s="212"/>
      <c r="AJ97" s="212"/>
      <c r="AK97" s="212"/>
      <c r="AL97" s="212"/>
      <c r="AM97" s="212"/>
      <c r="AN97" s="211">
        <f t="shared" si="0"/>
        <v>0</v>
      </c>
      <c r="AO97" s="212"/>
      <c r="AP97" s="212"/>
      <c r="AQ97" s="83" t="s">
        <v>82</v>
      </c>
      <c r="AR97" s="45"/>
      <c r="AS97" s="84">
        <v>0</v>
      </c>
      <c r="AT97" s="85">
        <f t="shared" si="1"/>
        <v>0</v>
      </c>
      <c r="AU97" s="86">
        <f>'D 2.1 - Zdroj tepla - tec...'!P132</f>
        <v>157.88900000000001</v>
      </c>
      <c r="AV97" s="85">
        <f>'D 2.1 - Zdroj tepla - tec...'!J35</f>
        <v>0</v>
      </c>
      <c r="AW97" s="85">
        <f>'D 2.1 - Zdroj tepla - tec...'!J36</f>
        <v>0</v>
      </c>
      <c r="AX97" s="85">
        <f>'D 2.1 - Zdroj tepla - tec...'!J37</f>
        <v>0</v>
      </c>
      <c r="AY97" s="85">
        <f>'D 2.1 - Zdroj tepla - tec...'!J38</f>
        <v>0</v>
      </c>
      <c r="AZ97" s="85">
        <f>'D 2.1 - Zdroj tepla - tec...'!F35</f>
        <v>0</v>
      </c>
      <c r="BA97" s="85">
        <f>'D 2.1 - Zdroj tepla - tec...'!F36</f>
        <v>0</v>
      </c>
      <c r="BB97" s="85">
        <f>'D 2.1 - Zdroj tepla - tec...'!F37</f>
        <v>0</v>
      </c>
      <c r="BC97" s="85">
        <f>'D 2.1 - Zdroj tepla - tec...'!F38</f>
        <v>0</v>
      </c>
      <c r="BD97" s="87">
        <f>'D 2.1 - Zdroj tepla - tec...'!F39</f>
        <v>0</v>
      </c>
      <c r="BT97" s="21" t="s">
        <v>78</v>
      </c>
      <c r="BV97" s="21" t="s">
        <v>71</v>
      </c>
      <c r="BW97" s="21" t="s">
        <v>86</v>
      </c>
      <c r="BX97" s="21" t="s">
        <v>77</v>
      </c>
      <c r="CL97" s="21" t="s">
        <v>1</v>
      </c>
    </row>
    <row r="98" spans="1:90" s="4" customFormat="1" ht="16.5" customHeight="1" x14ac:dyDescent="0.2">
      <c r="A98" s="82" t="s">
        <v>79</v>
      </c>
      <c r="B98" s="45"/>
      <c r="C98" s="10"/>
      <c r="D98" s="10"/>
      <c r="E98" s="213" t="s">
        <v>87</v>
      </c>
      <c r="F98" s="213"/>
      <c r="G98" s="213"/>
      <c r="H98" s="213"/>
      <c r="I98" s="213"/>
      <c r="J98" s="10"/>
      <c r="K98" s="213" t="s">
        <v>88</v>
      </c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1">
        <f>'D 2.2 - Zdroj tepla - sta...'!J32</f>
        <v>0</v>
      </c>
      <c r="AH98" s="212"/>
      <c r="AI98" s="212"/>
      <c r="AJ98" s="212"/>
      <c r="AK98" s="212"/>
      <c r="AL98" s="212"/>
      <c r="AM98" s="212"/>
      <c r="AN98" s="211">
        <f t="shared" si="0"/>
        <v>0</v>
      </c>
      <c r="AO98" s="212"/>
      <c r="AP98" s="212"/>
      <c r="AQ98" s="83" t="s">
        <v>82</v>
      </c>
      <c r="AR98" s="45"/>
      <c r="AS98" s="84">
        <v>0</v>
      </c>
      <c r="AT98" s="85">
        <f t="shared" si="1"/>
        <v>0</v>
      </c>
      <c r="AU98" s="86">
        <f>'D 2.2 - Zdroj tepla - sta...'!P133</f>
        <v>0</v>
      </c>
      <c r="AV98" s="85">
        <f>'D 2.2 - Zdroj tepla - sta...'!J35</f>
        <v>0</v>
      </c>
      <c r="AW98" s="85">
        <f>'D 2.2 - Zdroj tepla - sta...'!J36</f>
        <v>0</v>
      </c>
      <c r="AX98" s="85">
        <f>'D 2.2 - Zdroj tepla - sta...'!J37</f>
        <v>0</v>
      </c>
      <c r="AY98" s="85">
        <f>'D 2.2 - Zdroj tepla - sta...'!J38</f>
        <v>0</v>
      </c>
      <c r="AZ98" s="85">
        <f>'D 2.2 - Zdroj tepla - sta...'!F35</f>
        <v>0</v>
      </c>
      <c r="BA98" s="85">
        <f>'D 2.2 - Zdroj tepla - sta...'!F36</f>
        <v>0</v>
      </c>
      <c r="BB98" s="85">
        <f>'D 2.2 - Zdroj tepla - sta...'!F37</f>
        <v>0</v>
      </c>
      <c r="BC98" s="85">
        <f>'D 2.2 - Zdroj tepla - sta...'!F38</f>
        <v>0</v>
      </c>
      <c r="BD98" s="87">
        <f>'D 2.2 - Zdroj tepla - sta...'!F39</f>
        <v>0</v>
      </c>
      <c r="BT98" s="21" t="s">
        <v>78</v>
      </c>
      <c r="BV98" s="21" t="s">
        <v>71</v>
      </c>
      <c r="BW98" s="21" t="s">
        <v>89</v>
      </c>
      <c r="BX98" s="21" t="s">
        <v>77</v>
      </c>
      <c r="CL98" s="21" t="s">
        <v>1</v>
      </c>
    </row>
    <row r="99" spans="1:90" s="4" customFormat="1" ht="16.5" customHeight="1" x14ac:dyDescent="0.2">
      <c r="A99" s="82" t="s">
        <v>79</v>
      </c>
      <c r="B99" s="45"/>
      <c r="C99" s="10"/>
      <c r="D99" s="10"/>
      <c r="E99" s="213" t="s">
        <v>90</v>
      </c>
      <c r="F99" s="213"/>
      <c r="G99" s="213"/>
      <c r="H99" s="213"/>
      <c r="I99" s="213"/>
      <c r="J99" s="10"/>
      <c r="K99" s="213" t="s">
        <v>91</v>
      </c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  <c r="AA99" s="213"/>
      <c r="AB99" s="213"/>
      <c r="AC99" s="213"/>
      <c r="AD99" s="213"/>
      <c r="AE99" s="213"/>
      <c r="AF99" s="213"/>
      <c r="AG99" s="211">
        <f>'D 3 - MaR, elektroinstalace'!J32</f>
        <v>0</v>
      </c>
      <c r="AH99" s="212"/>
      <c r="AI99" s="212"/>
      <c r="AJ99" s="212"/>
      <c r="AK99" s="212"/>
      <c r="AL99" s="212"/>
      <c r="AM99" s="212"/>
      <c r="AN99" s="211">
        <f t="shared" si="0"/>
        <v>0</v>
      </c>
      <c r="AO99" s="212"/>
      <c r="AP99" s="212"/>
      <c r="AQ99" s="83" t="s">
        <v>82</v>
      </c>
      <c r="AR99" s="45"/>
      <c r="AS99" s="84">
        <v>0</v>
      </c>
      <c r="AT99" s="85">
        <f t="shared" si="1"/>
        <v>0</v>
      </c>
      <c r="AU99" s="86">
        <f>'D 3 - MaR, elektroinstalace'!P122</f>
        <v>0</v>
      </c>
      <c r="AV99" s="85">
        <f>'D 3 - MaR, elektroinstalace'!J35</f>
        <v>0</v>
      </c>
      <c r="AW99" s="85">
        <f>'D 3 - MaR, elektroinstalace'!J36</f>
        <v>0</v>
      </c>
      <c r="AX99" s="85">
        <f>'D 3 - MaR, elektroinstalace'!J37</f>
        <v>0</v>
      </c>
      <c r="AY99" s="85">
        <f>'D 3 - MaR, elektroinstalace'!J38</f>
        <v>0</v>
      </c>
      <c r="AZ99" s="85">
        <f>'D 3 - MaR, elektroinstalace'!F35</f>
        <v>0</v>
      </c>
      <c r="BA99" s="85">
        <f>'D 3 - MaR, elektroinstalace'!F36</f>
        <v>0</v>
      </c>
      <c r="BB99" s="85">
        <f>'D 3 - MaR, elektroinstalace'!F37</f>
        <v>0</v>
      </c>
      <c r="BC99" s="85">
        <f>'D 3 - MaR, elektroinstalace'!F38</f>
        <v>0</v>
      </c>
      <c r="BD99" s="87">
        <f>'D 3 - MaR, elektroinstalace'!F39</f>
        <v>0</v>
      </c>
      <c r="BT99" s="21" t="s">
        <v>78</v>
      </c>
      <c r="BV99" s="21" t="s">
        <v>71</v>
      </c>
      <c r="BW99" s="21" t="s">
        <v>92</v>
      </c>
      <c r="BX99" s="21" t="s">
        <v>77</v>
      </c>
      <c r="CL99" s="21" t="s">
        <v>1</v>
      </c>
    </row>
    <row r="100" spans="1:90" s="4" customFormat="1" ht="23.25" customHeight="1" x14ac:dyDescent="0.2">
      <c r="A100" s="82" t="s">
        <v>79</v>
      </c>
      <c r="B100" s="45"/>
      <c r="C100" s="10"/>
      <c r="D100" s="10"/>
      <c r="E100" s="213" t="s">
        <v>93</v>
      </c>
      <c r="F100" s="213"/>
      <c r="G100" s="213"/>
      <c r="H100" s="213"/>
      <c r="I100" s="213"/>
      <c r="J100" s="10"/>
      <c r="K100" s="213" t="s">
        <v>94</v>
      </c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/>
      <c r="AF100" s="213"/>
      <c r="AG100" s="211">
        <f>'D 4 - Budova - optimaliza...'!J32</f>
        <v>0</v>
      </c>
      <c r="AH100" s="212"/>
      <c r="AI100" s="212"/>
      <c r="AJ100" s="212"/>
      <c r="AK100" s="212"/>
      <c r="AL100" s="212"/>
      <c r="AM100" s="212"/>
      <c r="AN100" s="211">
        <f t="shared" si="0"/>
        <v>0</v>
      </c>
      <c r="AO100" s="212"/>
      <c r="AP100" s="212"/>
      <c r="AQ100" s="83" t="s">
        <v>82</v>
      </c>
      <c r="AR100" s="45"/>
      <c r="AS100" s="88">
        <v>0</v>
      </c>
      <c r="AT100" s="89">
        <f t="shared" si="1"/>
        <v>0</v>
      </c>
      <c r="AU100" s="90">
        <f>'D 4 - Budova - optimaliza...'!P134</f>
        <v>445.61300000000006</v>
      </c>
      <c r="AV100" s="89">
        <f>'D 4 - Budova - optimaliza...'!J35</f>
        <v>0</v>
      </c>
      <c r="AW100" s="89">
        <f>'D 4 - Budova - optimaliza...'!J36</f>
        <v>0</v>
      </c>
      <c r="AX100" s="89">
        <f>'D 4 - Budova - optimaliza...'!J37</f>
        <v>0</v>
      </c>
      <c r="AY100" s="89">
        <f>'D 4 - Budova - optimaliza...'!J38</f>
        <v>0</v>
      </c>
      <c r="AZ100" s="89">
        <f>'D 4 - Budova - optimaliza...'!F35</f>
        <v>0</v>
      </c>
      <c r="BA100" s="89">
        <f>'D 4 - Budova - optimaliza...'!F36</f>
        <v>0</v>
      </c>
      <c r="BB100" s="89">
        <f>'D 4 - Budova - optimaliza...'!F37</f>
        <v>0</v>
      </c>
      <c r="BC100" s="89">
        <f>'D 4 - Budova - optimaliza...'!F38</f>
        <v>0</v>
      </c>
      <c r="BD100" s="91">
        <f>'D 4 - Budova - optimaliza...'!F39</f>
        <v>0</v>
      </c>
      <c r="BT100" s="21" t="s">
        <v>78</v>
      </c>
      <c r="BV100" s="21" t="s">
        <v>71</v>
      </c>
      <c r="BW100" s="21" t="s">
        <v>95</v>
      </c>
      <c r="BX100" s="21" t="s">
        <v>77</v>
      </c>
      <c r="CL100" s="21" t="s">
        <v>1</v>
      </c>
    </row>
    <row r="101" spans="1:90" s="2" customFormat="1" ht="30" customHeight="1" x14ac:dyDescent="0.2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7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</row>
    <row r="102" spans="1:90" s="2" customFormat="1" ht="6.95" customHeight="1" x14ac:dyDescent="0.2">
      <c r="A102" s="26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27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</row>
  </sheetData>
  <mergeCells count="60">
    <mergeCell ref="AR2:BE2"/>
    <mergeCell ref="L33:P33"/>
    <mergeCell ref="W33:AE33"/>
    <mergeCell ref="AK33:AO33"/>
    <mergeCell ref="AK35:AO35"/>
    <mergeCell ref="X35:AB35"/>
    <mergeCell ref="L31:P31"/>
    <mergeCell ref="AK31:AO31"/>
    <mergeCell ref="W31:AE31"/>
    <mergeCell ref="L32:P32"/>
    <mergeCell ref="W32:AE32"/>
    <mergeCell ref="AK32:AO32"/>
    <mergeCell ref="W29:AE29"/>
    <mergeCell ref="AK29:AO29"/>
    <mergeCell ref="L29:P29"/>
    <mergeCell ref="AK30:AO30"/>
    <mergeCell ref="W30:AE30"/>
    <mergeCell ref="L30:P30"/>
    <mergeCell ref="K5:AO5"/>
    <mergeCell ref="K6:AO6"/>
    <mergeCell ref="E23:AN23"/>
    <mergeCell ref="AK26:AO26"/>
    <mergeCell ref="AK28:AO28"/>
    <mergeCell ref="L28:P28"/>
    <mergeCell ref="W28:AE28"/>
    <mergeCell ref="AN100:AP100"/>
    <mergeCell ref="AG100:AM100"/>
    <mergeCell ref="E100:I100"/>
    <mergeCell ref="K100:AF100"/>
    <mergeCell ref="AG94:AM94"/>
    <mergeCell ref="AN94:AP94"/>
    <mergeCell ref="K98:AF98"/>
    <mergeCell ref="AN98:AP98"/>
    <mergeCell ref="AG98:AM98"/>
    <mergeCell ref="E98:I98"/>
    <mergeCell ref="AN99:AP99"/>
    <mergeCell ref="AG99:AM99"/>
    <mergeCell ref="E99:I99"/>
    <mergeCell ref="K99:AF99"/>
    <mergeCell ref="E96:I96"/>
    <mergeCell ref="K96:AF96"/>
    <mergeCell ref="AN96:AP96"/>
    <mergeCell ref="AG96:AM96"/>
    <mergeCell ref="K97:AF97"/>
    <mergeCell ref="AG97:AM97"/>
    <mergeCell ref="E97:I97"/>
    <mergeCell ref="AN97:AP97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L85:AO85"/>
    <mergeCell ref="AM87:AN87"/>
    <mergeCell ref="AM89:AP89"/>
    <mergeCell ref="AS89:AT91"/>
    <mergeCell ref="AM90:AP90"/>
  </mergeCells>
  <hyperlinks>
    <hyperlink ref="A96" location="'D 1 - Plynová odběrná zař...'!C2" display="/" xr:uid="{00000000-0004-0000-0000-000000000000}"/>
    <hyperlink ref="A97" location="'D 2.1 - Zdroj tepla - tec...'!C2" display="/" xr:uid="{00000000-0004-0000-0000-000001000000}"/>
    <hyperlink ref="A98" location="'D 2.2 - Zdroj tepla - sta...'!C2" display="/" xr:uid="{00000000-0004-0000-0000-000002000000}"/>
    <hyperlink ref="A99" location="'D 3 - MaR, elektroinstalace'!C2" display="/" xr:uid="{00000000-0004-0000-0000-000003000000}"/>
    <hyperlink ref="A100" location="'D 4 - Budova - optimaliza...'!C2" display="/" xr:uid="{00000000-0004-0000-0000-000004000000}"/>
  </hyperlinks>
  <pageMargins left="0.39374999999999999" right="0.39374999999999999" top="0.39374999999999999" bottom="0.39374999999999999" header="0" footer="0"/>
  <pageSetup paperSize="9" scale="74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57"/>
  <sheetViews>
    <sheetView showGridLines="0" topLeftCell="A111" workbookViewId="0">
      <selection activeCell="I126" sqref="I126:I157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x14ac:dyDescent="0.2">
      <c r="A1" s="92"/>
    </row>
    <row r="2" spans="1:46" s="1" customFormat="1" ht="36.950000000000003" customHeight="1" x14ac:dyDescent="0.2">
      <c r="L2" s="226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4" t="s">
        <v>83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78</v>
      </c>
    </row>
    <row r="4" spans="1:46" s="1" customFormat="1" ht="24.95" customHeight="1" x14ac:dyDescent="0.2">
      <c r="B4" s="17"/>
      <c r="D4" s="18" t="s">
        <v>96</v>
      </c>
      <c r="L4" s="17"/>
      <c r="M4" s="93" t="s">
        <v>10</v>
      </c>
      <c r="AT4" s="14" t="s">
        <v>3</v>
      </c>
    </row>
    <row r="5" spans="1:46" s="1" customFormat="1" ht="6.95" customHeight="1" x14ac:dyDescent="0.2">
      <c r="B5" s="17"/>
      <c r="L5" s="17"/>
    </row>
    <row r="6" spans="1:46" s="1" customFormat="1" ht="12" customHeight="1" x14ac:dyDescent="0.2">
      <c r="B6" s="17"/>
      <c r="D6" s="23" t="s">
        <v>14</v>
      </c>
      <c r="L6" s="17"/>
    </row>
    <row r="7" spans="1:46" s="1" customFormat="1" ht="16.5" customHeight="1" x14ac:dyDescent="0.2">
      <c r="B7" s="17"/>
      <c r="E7" s="232" t="str">
        <f>'Rekapitulace stavby'!K6</f>
        <v>KHS JmK - Rekonstrukce vytápění Blansko, Mlýnská 684/2</v>
      </c>
      <c r="F7" s="233"/>
      <c r="G7" s="233"/>
      <c r="H7" s="233"/>
      <c r="L7" s="17"/>
    </row>
    <row r="8" spans="1:46" s="1" customFormat="1" ht="12" customHeight="1" x14ac:dyDescent="0.2">
      <c r="B8" s="17"/>
      <c r="D8" s="23" t="s">
        <v>97</v>
      </c>
      <c r="L8" s="17"/>
    </row>
    <row r="9" spans="1:46" s="2" customFormat="1" ht="16.5" customHeight="1" x14ac:dyDescent="0.2">
      <c r="A9" s="26"/>
      <c r="B9" s="27"/>
      <c r="C9" s="26"/>
      <c r="D9" s="26"/>
      <c r="E9" s="232" t="s">
        <v>98</v>
      </c>
      <c r="F9" s="231"/>
      <c r="G9" s="231"/>
      <c r="H9" s="231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 x14ac:dyDescent="0.2">
      <c r="A10" s="26"/>
      <c r="B10" s="27"/>
      <c r="C10" s="26"/>
      <c r="D10" s="23" t="s">
        <v>99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 x14ac:dyDescent="0.2">
      <c r="A11" s="26"/>
      <c r="B11" s="27"/>
      <c r="C11" s="26"/>
      <c r="D11" s="26"/>
      <c r="E11" s="193" t="s">
        <v>100</v>
      </c>
      <c r="F11" s="231"/>
      <c r="G11" s="231"/>
      <c r="H11" s="231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x14ac:dyDescent="0.2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 x14ac:dyDescent="0.2">
      <c r="A13" s="26"/>
      <c r="B13" s="27"/>
      <c r="C13" s="26"/>
      <c r="D13" s="23" t="s">
        <v>16</v>
      </c>
      <c r="E13" s="26"/>
      <c r="F13" s="169" t="s">
        <v>1821</v>
      </c>
      <c r="G13" s="26"/>
      <c r="H13" s="26"/>
      <c r="I13" s="23" t="s">
        <v>17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 x14ac:dyDescent="0.2">
      <c r="A14" s="26"/>
      <c r="B14" s="27"/>
      <c r="C14" s="26"/>
      <c r="D14" s="23" t="s">
        <v>18</v>
      </c>
      <c r="E14" s="26"/>
      <c r="F14" s="21" t="s">
        <v>19</v>
      </c>
      <c r="G14" s="26"/>
      <c r="H14" s="26"/>
      <c r="I14" s="23" t="s">
        <v>20</v>
      </c>
      <c r="J14" s="49">
        <f>'Rekapitulace stavby'!AN8</f>
        <v>44528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 x14ac:dyDescent="0.2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 x14ac:dyDescent="0.2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tr">
        <f>IF('Rekapitulace stavby'!AN10="","",'Rekapitulace stavby'!AN10)</f>
        <v/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 x14ac:dyDescent="0.2">
      <c r="A17" s="26"/>
      <c r="B17" s="27"/>
      <c r="C17" s="26"/>
      <c r="D17" s="26"/>
      <c r="E17" s="21" t="str">
        <f>IF('Rekapitulace stavby'!E11="","",'Rekapitulace stavby'!E11)</f>
        <v xml:space="preserve"> </v>
      </c>
      <c r="F17" s="26"/>
      <c r="G17" s="26"/>
      <c r="H17" s="26"/>
      <c r="I17" s="23" t="s">
        <v>23</v>
      </c>
      <c r="J17" s="21" t="str">
        <f>IF('Rekapitulace stavby'!AN11="","",'Rekapitulace stavby'!AN11)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 x14ac:dyDescent="0.2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 x14ac:dyDescent="0.2">
      <c r="A19" s="26"/>
      <c r="B19" s="27"/>
      <c r="C19" s="26"/>
      <c r="D19" s="23" t="s">
        <v>24</v>
      </c>
      <c r="E19" s="26"/>
      <c r="F19" s="26"/>
      <c r="G19" s="26"/>
      <c r="H19" s="26"/>
      <c r="I19" s="23" t="s">
        <v>22</v>
      </c>
      <c r="J19" s="21" t="str">
        <f>'Rekapitulace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 x14ac:dyDescent="0.2">
      <c r="A20" s="26"/>
      <c r="B20" s="27"/>
      <c r="C20" s="26"/>
      <c r="D20" s="26"/>
      <c r="E20" s="219" t="str">
        <f>'Rekapitulace stavby'!E14</f>
        <v xml:space="preserve"> </v>
      </c>
      <c r="F20" s="219"/>
      <c r="G20" s="219"/>
      <c r="H20" s="219"/>
      <c r="I20" s="23" t="s">
        <v>23</v>
      </c>
      <c r="J20" s="21" t="str">
        <f>'Rekapitulace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 x14ac:dyDescent="0.2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 x14ac:dyDescent="0.2">
      <c r="A22" s="26"/>
      <c r="B22" s="27"/>
      <c r="C22" s="26"/>
      <c r="D22" s="23" t="s">
        <v>25</v>
      </c>
      <c r="E22" s="26"/>
      <c r="F22" s="26"/>
      <c r="G22" s="26"/>
      <c r="H22" s="26"/>
      <c r="I22" s="23" t="s">
        <v>22</v>
      </c>
      <c r="J22" s="21" t="str">
        <f>IF('Rekapitulace stavby'!AN16="","",'Rekapitulace stavby'!AN16)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 x14ac:dyDescent="0.2">
      <c r="A23" s="26"/>
      <c r="B23" s="27"/>
      <c r="C23" s="26"/>
      <c r="D23" s="26"/>
      <c r="E23" s="21" t="str">
        <f>IF('Rekapitulace stavby'!E17="","",'Rekapitulace stavby'!E17)</f>
        <v xml:space="preserve"> </v>
      </c>
      <c r="F23" s="26"/>
      <c r="G23" s="26"/>
      <c r="H23" s="26"/>
      <c r="I23" s="23" t="s">
        <v>23</v>
      </c>
      <c r="J23" s="21" t="str">
        <f>IF('Rekapitulace stavby'!AN17="","",'Rekapitulace stavby'!AN17)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 x14ac:dyDescent="0.2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 x14ac:dyDescent="0.2">
      <c r="A25" s="26"/>
      <c r="B25" s="27"/>
      <c r="C25" s="26"/>
      <c r="D25" s="23" t="s">
        <v>27</v>
      </c>
      <c r="E25" s="26"/>
      <c r="F25" s="26"/>
      <c r="G25" s="26"/>
      <c r="H25" s="26"/>
      <c r="I25" s="23" t="s">
        <v>22</v>
      </c>
      <c r="J25" s="21" t="str">
        <f>IF('Rekapitulace stavby'!AN19="","",'Rekapitulace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 x14ac:dyDescent="0.2">
      <c r="A26" s="26"/>
      <c r="B26" s="27"/>
      <c r="C26" s="26"/>
      <c r="D26" s="26"/>
      <c r="E26" s="21" t="str">
        <f>IF('Rekapitulace stavby'!E20="","",'Rekapitulace stavby'!E20)</f>
        <v xml:space="preserve"> </v>
      </c>
      <c r="F26" s="26"/>
      <c r="G26" s="26"/>
      <c r="H26" s="26"/>
      <c r="I26" s="23" t="s">
        <v>23</v>
      </c>
      <c r="J26" s="21" t="str">
        <f>IF('Rekapitulace stavby'!AN20="","",'Rekapitulace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 x14ac:dyDescent="0.2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 x14ac:dyDescent="0.2">
      <c r="A28" s="26"/>
      <c r="B28" s="27"/>
      <c r="C28" s="26"/>
      <c r="D28" s="23" t="s">
        <v>28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 x14ac:dyDescent="0.2">
      <c r="A29" s="94"/>
      <c r="B29" s="95"/>
      <c r="C29" s="94"/>
      <c r="D29" s="94"/>
      <c r="E29" s="222" t="s">
        <v>1</v>
      </c>
      <c r="F29" s="222"/>
      <c r="G29" s="222"/>
      <c r="H29" s="222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5" customHeight="1" x14ac:dyDescent="0.2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 x14ac:dyDescent="0.2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 x14ac:dyDescent="0.2">
      <c r="A32" s="26"/>
      <c r="B32" s="27"/>
      <c r="C32" s="26"/>
      <c r="D32" s="97" t="s">
        <v>29</v>
      </c>
      <c r="E32" s="26"/>
      <c r="F32" s="26"/>
      <c r="G32" s="26"/>
      <c r="H32" s="26"/>
      <c r="I32" s="26"/>
      <c r="J32" s="65">
        <f>ROUND(J123,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 x14ac:dyDescent="0.2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 x14ac:dyDescent="0.2">
      <c r="A34" s="26"/>
      <c r="B34" s="27"/>
      <c r="C34" s="26"/>
      <c r="D34" s="26"/>
      <c r="E34" s="26"/>
      <c r="F34" s="30" t="s">
        <v>31</v>
      </c>
      <c r="G34" s="26"/>
      <c r="H34" s="26"/>
      <c r="I34" s="30" t="s">
        <v>30</v>
      </c>
      <c r="J34" s="30" t="s">
        <v>32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 x14ac:dyDescent="0.2">
      <c r="A35" s="26"/>
      <c r="B35" s="27"/>
      <c r="C35" s="26"/>
      <c r="D35" s="98" t="s">
        <v>33</v>
      </c>
      <c r="E35" s="23" t="s">
        <v>34</v>
      </c>
      <c r="F35" s="99">
        <f>ROUND((SUM(BE123:BE156)),  2)</f>
        <v>0</v>
      </c>
      <c r="G35" s="26"/>
      <c r="H35" s="26"/>
      <c r="I35" s="100">
        <v>0.21</v>
      </c>
      <c r="J35" s="99">
        <f>ROUND(((SUM(BE123:BE156))*I35),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 x14ac:dyDescent="0.2">
      <c r="A36" s="26"/>
      <c r="B36" s="27"/>
      <c r="C36" s="26"/>
      <c r="D36" s="26"/>
      <c r="E36" s="23" t="s">
        <v>35</v>
      </c>
      <c r="F36" s="99">
        <f>ROUND((SUM(BF123:BF156)),  2)</f>
        <v>0</v>
      </c>
      <c r="G36" s="26"/>
      <c r="H36" s="26"/>
      <c r="I36" s="100">
        <v>0.15</v>
      </c>
      <c r="J36" s="99">
        <f>ROUND(((SUM(BF123:BF156))*I36),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 x14ac:dyDescent="0.2">
      <c r="A37" s="26"/>
      <c r="B37" s="27"/>
      <c r="C37" s="26"/>
      <c r="D37" s="26"/>
      <c r="E37" s="23" t="s">
        <v>36</v>
      </c>
      <c r="F37" s="99">
        <f>ROUND((SUM(BG123:BG156)),  2)</f>
        <v>0</v>
      </c>
      <c r="G37" s="26"/>
      <c r="H37" s="26"/>
      <c r="I37" s="100">
        <v>0.21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 x14ac:dyDescent="0.2">
      <c r="A38" s="26"/>
      <c r="B38" s="27"/>
      <c r="C38" s="26"/>
      <c r="D38" s="26"/>
      <c r="E38" s="23" t="s">
        <v>37</v>
      </c>
      <c r="F38" s="99">
        <f>ROUND((SUM(BH123:BH156)),  2)</f>
        <v>0</v>
      </c>
      <c r="G38" s="26"/>
      <c r="H38" s="26"/>
      <c r="I38" s="100">
        <v>0.15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 x14ac:dyDescent="0.2">
      <c r="A39" s="26"/>
      <c r="B39" s="27"/>
      <c r="C39" s="26"/>
      <c r="D39" s="26"/>
      <c r="E39" s="23" t="s">
        <v>38</v>
      </c>
      <c r="F39" s="99">
        <f>ROUND((SUM(BI123:BI156)),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 x14ac:dyDescent="0.2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 x14ac:dyDescent="0.2">
      <c r="A41" s="26"/>
      <c r="B41" s="27"/>
      <c r="C41" s="101"/>
      <c r="D41" s="102" t="s">
        <v>39</v>
      </c>
      <c r="E41" s="54"/>
      <c r="F41" s="54"/>
      <c r="G41" s="103" t="s">
        <v>40</v>
      </c>
      <c r="H41" s="104" t="s">
        <v>41</v>
      </c>
      <c r="I41" s="54"/>
      <c r="J41" s="105">
        <f>SUM(J32:J39)</f>
        <v>0</v>
      </c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 x14ac:dyDescent="0.2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 x14ac:dyDescent="0.2">
      <c r="B43" s="17"/>
      <c r="L43" s="17"/>
    </row>
    <row r="44" spans="1:31" s="1" customFormat="1" ht="14.45" customHeight="1" x14ac:dyDescent="0.2">
      <c r="B44" s="17"/>
      <c r="L44" s="17"/>
    </row>
    <row r="45" spans="1:31" s="1" customFormat="1" ht="14.45" customHeight="1" x14ac:dyDescent="0.2">
      <c r="B45" s="17"/>
      <c r="L45" s="17"/>
    </row>
    <row r="46" spans="1:31" s="1" customFormat="1" ht="14.45" customHeight="1" x14ac:dyDescent="0.2">
      <c r="B46" s="17"/>
      <c r="L46" s="17"/>
    </row>
    <row r="47" spans="1:31" s="1" customFormat="1" ht="14.45" customHeight="1" x14ac:dyDescent="0.2">
      <c r="B47" s="17"/>
      <c r="L47" s="17"/>
    </row>
    <row r="48" spans="1:31" s="1" customFormat="1" ht="14.45" customHeight="1" x14ac:dyDescent="0.2">
      <c r="B48" s="17"/>
      <c r="L48" s="17"/>
    </row>
    <row r="49" spans="1:31" s="1" customFormat="1" ht="14.45" customHeight="1" x14ac:dyDescent="0.2">
      <c r="B49" s="17"/>
      <c r="L49" s="17"/>
    </row>
    <row r="50" spans="1:31" s="2" customFormat="1" ht="14.45" customHeight="1" x14ac:dyDescent="0.2">
      <c r="B50" s="36"/>
      <c r="D50" s="37" t="s">
        <v>42</v>
      </c>
      <c r="E50" s="38"/>
      <c r="F50" s="38"/>
      <c r="G50" s="37" t="s">
        <v>43</v>
      </c>
      <c r="H50" s="38"/>
      <c r="I50" s="38"/>
      <c r="J50" s="38"/>
      <c r="K50" s="38"/>
      <c r="L50" s="36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26"/>
      <c r="B61" s="27"/>
      <c r="C61" s="26"/>
      <c r="D61" s="39" t="s">
        <v>44</v>
      </c>
      <c r="E61" s="29"/>
      <c r="F61" s="107" t="s">
        <v>45</v>
      </c>
      <c r="G61" s="39" t="s">
        <v>44</v>
      </c>
      <c r="H61" s="29"/>
      <c r="I61" s="29"/>
      <c r="J61" s="108" t="s">
        <v>45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6"/>
      <c r="B65" s="27"/>
      <c r="C65" s="26"/>
      <c r="D65" s="37" t="s">
        <v>46</v>
      </c>
      <c r="E65" s="40"/>
      <c r="F65" s="40"/>
      <c r="G65" s="37" t="s">
        <v>47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2.75" x14ac:dyDescent="0.2">
      <c r="A76" s="26"/>
      <c r="B76" s="27"/>
      <c r="C76" s="26"/>
      <c r="D76" s="39" t="s">
        <v>44</v>
      </c>
      <c r="E76" s="29"/>
      <c r="F76" s="107" t="s">
        <v>45</v>
      </c>
      <c r="G76" s="39" t="s">
        <v>44</v>
      </c>
      <c r="H76" s="29"/>
      <c r="I76" s="29"/>
      <c r="J76" s="108" t="s">
        <v>45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 x14ac:dyDescent="0.2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 x14ac:dyDescent="0.2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 x14ac:dyDescent="0.2">
      <c r="A82" s="26"/>
      <c r="B82" s="27"/>
      <c r="C82" s="18" t="s">
        <v>101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 x14ac:dyDescent="0.2">
      <c r="A84" s="26"/>
      <c r="B84" s="27"/>
      <c r="C84" s="23" t="s">
        <v>14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 x14ac:dyDescent="0.2">
      <c r="A85" s="26"/>
      <c r="B85" s="27"/>
      <c r="C85" s="26"/>
      <c r="D85" s="26"/>
      <c r="E85" s="232" t="str">
        <f>E7</f>
        <v>KHS JmK - Rekonstrukce vytápění Blansko, Mlýnská 684/2</v>
      </c>
      <c r="F85" s="233"/>
      <c r="G85" s="233"/>
      <c r="H85" s="233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 x14ac:dyDescent="0.2">
      <c r="B86" s="17"/>
      <c r="C86" s="23" t="s">
        <v>97</v>
      </c>
      <c r="L86" s="17"/>
    </row>
    <row r="87" spans="1:31" s="2" customFormat="1" ht="16.5" customHeight="1" x14ac:dyDescent="0.2">
      <c r="A87" s="26"/>
      <c r="B87" s="27"/>
      <c r="C87" s="26"/>
      <c r="D87" s="26"/>
      <c r="E87" s="232" t="s">
        <v>98</v>
      </c>
      <c r="F87" s="231"/>
      <c r="G87" s="231"/>
      <c r="H87" s="231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 x14ac:dyDescent="0.2">
      <c r="A88" s="26"/>
      <c r="B88" s="27"/>
      <c r="C88" s="23" t="s">
        <v>99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 x14ac:dyDescent="0.2">
      <c r="A89" s="26"/>
      <c r="B89" s="27"/>
      <c r="C89" s="26"/>
      <c r="D89" s="26"/>
      <c r="E89" s="193" t="str">
        <f>E11</f>
        <v>D 1 - Plynová odběrná zařízení, plynoinstalace</v>
      </c>
      <c r="F89" s="231"/>
      <c r="G89" s="231"/>
      <c r="H89" s="231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 x14ac:dyDescent="0.2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 x14ac:dyDescent="0.2">
      <c r="A91" s="26"/>
      <c r="B91" s="27"/>
      <c r="C91" s="23" t="s">
        <v>18</v>
      </c>
      <c r="D91" s="26"/>
      <c r="E91" s="26"/>
      <c r="F91" s="21" t="str">
        <f>F14</f>
        <v xml:space="preserve"> </v>
      </c>
      <c r="G91" s="26"/>
      <c r="H91" s="26"/>
      <c r="I91" s="23" t="s">
        <v>20</v>
      </c>
      <c r="J91" s="49">
        <f>IF(J14="","",J14)</f>
        <v>44528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 x14ac:dyDescent="0.2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customHeight="1" x14ac:dyDescent="0.2">
      <c r="A93" s="26"/>
      <c r="B93" s="27"/>
      <c r="C93" s="23" t="s">
        <v>21</v>
      </c>
      <c r="D93" s="26"/>
      <c r="E93" s="26"/>
      <c r="F93" s="21" t="str">
        <f>E17</f>
        <v xml:space="preserve"> </v>
      </c>
      <c r="G93" s="26"/>
      <c r="H93" s="26"/>
      <c r="I93" s="23" t="s">
        <v>25</v>
      </c>
      <c r="J93" s="24" t="str">
        <f>E23</f>
        <v xml:space="preserve"> 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 x14ac:dyDescent="0.2">
      <c r="A94" s="26"/>
      <c r="B94" s="27"/>
      <c r="C94" s="23" t="s">
        <v>24</v>
      </c>
      <c r="D94" s="26"/>
      <c r="E94" s="26"/>
      <c r="F94" s="21" t="str">
        <f>F13</f>
        <v>dokumentace pro výběr zhotovitele  (DVZ)</v>
      </c>
      <c r="G94" s="26"/>
      <c r="H94" s="26"/>
      <c r="I94" s="23" t="s">
        <v>27</v>
      </c>
      <c r="J94" s="24" t="str">
        <f>E26</f>
        <v xml:space="preserve"> 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 x14ac:dyDescent="0.2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 x14ac:dyDescent="0.2">
      <c r="A96" s="26"/>
      <c r="B96" s="27"/>
      <c r="C96" s="109" t="s">
        <v>102</v>
      </c>
      <c r="D96" s="101"/>
      <c r="E96" s="101"/>
      <c r="F96" s="101"/>
      <c r="G96" s="101"/>
      <c r="H96" s="101"/>
      <c r="I96" s="101"/>
      <c r="J96" s="110" t="s">
        <v>103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 x14ac:dyDescent="0.2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 x14ac:dyDescent="0.2">
      <c r="A98" s="26"/>
      <c r="B98" s="27"/>
      <c r="C98" s="111" t="s">
        <v>104</v>
      </c>
      <c r="D98" s="26"/>
      <c r="E98" s="26"/>
      <c r="F98" s="26"/>
      <c r="G98" s="26"/>
      <c r="H98" s="26"/>
      <c r="I98" s="26"/>
      <c r="J98" s="65">
        <f>J123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105</v>
      </c>
    </row>
    <row r="99" spans="1:47" s="9" customFormat="1" ht="24.95" customHeight="1" x14ac:dyDescent="0.2">
      <c r="B99" s="112"/>
      <c r="D99" s="113" t="s">
        <v>106</v>
      </c>
      <c r="E99" s="114"/>
      <c r="F99" s="114"/>
      <c r="G99" s="114"/>
      <c r="H99" s="114"/>
      <c r="I99" s="114"/>
      <c r="J99" s="115">
        <f>J124</f>
        <v>0</v>
      </c>
      <c r="L99" s="112"/>
    </row>
    <row r="100" spans="1:47" s="10" customFormat="1" ht="19.899999999999999" customHeight="1" x14ac:dyDescent="0.2">
      <c r="B100" s="116"/>
      <c r="D100" s="117" t="s">
        <v>107</v>
      </c>
      <c r="E100" s="118"/>
      <c r="F100" s="118"/>
      <c r="G100" s="118"/>
      <c r="H100" s="118"/>
      <c r="I100" s="118"/>
      <c r="J100" s="119">
        <f>J125</f>
        <v>0</v>
      </c>
      <c r="L100" s="116"/>
    </row>
    <row r="101" spans="1:47" s="10" customFormat="1" ht="19.899999999999999" customHeight="1" x14ac:dyDescent="0.2">
      <c r="B101" s="116"/>
      <c r="D101" s="117" t="s">
        <v>108</v>
      </c>
      <c r="E101" s="118"/>
      <c r="F101" s="118"/>
      <c r="G101" s="118"/>
      <c r="H101" s="118"/>
      <c r="I101" s="118"/>
      <c r="J101" s="119">
        <f>J154</f>
        <v>0</v>
      </c>
      <c r="L101" s="116"/>
    </row>
    <row r="102" spans="1:47" s="2" customFormat="1" ht="21.75" customHeight="1" x14ac:dyDescent="0.2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3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47" s="2" customFormat="1" ht="6.95" customHeight="1" x14ac:dyDescent="0.2">
      <c r="A103" s="26"/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3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7" spans="1:47" s="2" customFormat="1" ht="6.95" customHeight="1" x14ac:dyDescent="0.2">
      <c r="A107" s="26"/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47" s="2" customFormat="1" ht="24.95" customHeight="1" x14ac:dyDescent="0.2">
      <c r="A108" s="26"/>
      <c r="B108" s="27"/>
      <c r="C108" s="18" t="s">
        <v>109</v>
      </c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47" s="2" customFormat="1" ht="6.95" customHeight="1" x14ac:dyDescent="0.2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47" s="2" customFormat="1" ht="12" customHeight="1" x14ac:dyDescent="0.2">
      <c r="A110" s="26"/>
      <c r="B110" s="27"/>
      <c r="C110" s="23" t="s">
        <v>14</v>
      </c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2" customFormat="1" ht="16.5" customHeight="1" x14ac:dyDescent="0.2">
      <c r="A111" s="26"/>
      <c r="B111" s="27"/>
      <c r="C111" s="26"/>
      <c r="D111" s="26"/>
      <c r="E111" s="232" t="str">
        <f>E7</f>
        <v>KHS JmK - Rekonstrukce vytápění Blansko, Mlýnská 684/2</v>
      </c>
      <c r="F111" s="233"/>
      <c r="G111" s="233"/>
      <c r="H111" s="233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1" customFormat="1" ht="12" customHeight="1" x14ac:dyDescent="0.2">
      <c r="B112" s="17"/>
      <c r="C112" s="23" t="s">
        <v>97</v>
      </c>
      <c r="L112" s="17"/>
    </row>
    <row r="113" spans="1:65" s="2" customFormat="1" ht="16.5" customHeight="1" x14ac:dyDescent="0.2">
      <c r="A113" s="26"/>
      <c r="B113" s="27"/>
      <c r="C113" s="26"/>
      <c r="D113" s="26"/>
      <c r="E113" s="232" t="s">
        <v>98</v>
      </c>
      <c r="F113" s="231"/>
      <c r="G113" s="231"/>
      <c r="H113" s="231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 x14ac:dyDescent="0.2">
      <c r="A114" s="26"/>
      <c r="B114" s="27"/>
      <c r="C114" s="23" t="s">
        <v>99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6.5" customHeight="1" x14ac:dyDescent="0.2">
      <c r="A115" s="26"/>
      <c r="B115" s="27"/>
      <c r="C115" s="26"/>
      <c r="D115" s="26"/>
      <c r="E115" s="193" t="str">
        <f>E11</f>
        <v>D 1 - Plynová odběrná zařízení, plynoinstalace</v>
      </c>
      <c r="F115" s="231"/>
      <c r="G115" s="231"/>
      <c r="H115" s="231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5" customHeight="1" x14ac:dyDescent="0.2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2" customHeight="1" x14ac:dyDescent="0.2">
      <c r="A117" s="26"/>
      <c r="B117" s="27"/>
      <c r="C117" s="23" t="s">
        <v>18</v>
      </c>
      <c r="D117" s="26"/>
      <c r="E117" s="26"/>
      <c r="F117" s="21" t="str">
        <f>F14</f>
        <v xml:space="preserve"> </v>
      </c>
      <c r="G117" s="26"/>
      <c r="H117" s="26"/>
      <c r="I117" s="23" t="s">
        <v>20</v>
      </c>
      <c r="J117" s="49">
        <f>IF(J14="","",J14)</f>
        <v>44528</v>
      </c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5" customHeight="1" x14ac:dyDescent="0.2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2" customHeight="1" x14ac:dyDescent="0.2">
      <c r="A119" s="26"/>
      <c r="B119" s="27"/>
      <c r="C119" s="23" t="s">
        <v>21</v>
      </c>
      <c r="D119" s="26"/>
      <c r="E119" s="26"/>
      <c r="F119" s="21" t="str">
        <f>E17</f>
        <v xml:space="preserve"> </v>
      </c>
      <c r="G119" s="26"/>
      <c r="H119" s="26"/>
      <c r="I119" s="23" t="s">
        <v>25</v>
      </c>
      <c r="J119" s="24" t="str">
        <f>E23</f>
        <v xml:space="preserve"> 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5.2" customHeight="1" x14ac:dyDescent="0.2">
      <c r="A120" s="26"/>
      <c r="B120" s="27"/>
      <c r="C120" s="23" t="s">
        <v>24</v>
      </c>
      <c r="D120" s="26"/>
      <c r="E120" s="26"/>
      <c r="F120" s="21" t="str">
        <f>F94</f>
        <v>dokumentace pro výběr zhotovitele  (DVZ)</v>
      </c>
      <c r="G120" s="26"/>
      <c r="H120" s="26"/>
      <c r="I120" s="23" t="s">
        <v>27</v>
      </c>
      <c r="J120" s="24" t="str">
        <f>E26</f>
        <v xml:space="preserve"> </v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0.35" customHeight="1" x14ac:dyDescent="0.2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11" customFormat="1" ht="29.25" customHeight="1" x14ac:dyDescent="0.2">
      <c r="A122" s="120"/>
      <c r="B122" s="121"/>
      <c r="C122" s="122" t="s">
        <v>110</v>
      </c>
      <c r="D122" s="123" t="s">
        <v>54</v>
      </c>
      <c r="E122" s="123" t="s">
        <v>50</v>
      </c>
      <c r="F122" s="123" t="s">
        <v>51</v>
      </c>
      <c r="G122" s="123" t="s">
        <v>111</v>
      </c>
      <c r="H122" s="123" t="s">
        <v>112</v>
      </c>
      <c r="I122" s="123" t="s">
        <v>113</v>
      </c>
      <c r="J122" s="124" t="s">
        <v>103</v>
      </c>
      <c r="K122" s="125" t="s">
        <v>114</v>
      </c>
      <c r="L122" s="126"/>
      <c r="M122" s="56" t="s">
        <v>1</v>
      </c>
      <c r="N122" s="57" t="s">
        <v>33</v>
      </c>
      <c r="O122" s="57" t="s">
        <v>115</v>
      </c>
      <c r="P122" s="57" t="s">
        <v>116</v>
      </c>
      <c r="Q122" s="57" t="s">
        <v>117</v>
      </c>
      <c r="R122" s="57" t="s">
        <v>118</v>
      </c>
      <c r="S122" s="57" t="s">
        <v>119</v>
      </c>
      <c r="T122" s="58" t="s">
        <v>120</v>
      </c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</row>
    <row r="123" spans="1:65" s="2" customFormat="1" ht="22.9" customHeight="1" x14ac:dyDescent="0.25">
      <c r="A123" s="26"/>
      <c r="B123" s="27"/>
      <c r="C123" s="63" t="s">
        <v>121</v>
      </c>
      <c r="D123" s="26"/>
      <c r="E123" s="26"/>
      <c r="F123" s="26"/>
      <c r="G123" s="26"/>
      <c r="H123" s="26"/>
      <c r="I123" s="26"/>
      <c r="J123" s="127">
        <f>BK123</f>
        <v>0</v>
      </c>
      <c r="K123" s="26"/>
      <c r="L123" s="27"/>
      <c r="M123" s="59"/>
      <c r="N123" s="50"/>
      <c r="O123" s="60"/>
      <c r="P123" s="128">
        <f>P124</f>
        <v>40.570999999999991</v>
      </c>
      <c r="Q123" s="60"/>
      <c r="R123" s="128">
        <f>R124</f>
        <v>0.16736000000000001</v>
      </c>
      <c r="S123" s="60"/>
      <c r="T123" s="129">
        <f>T124</f>
        <v>0.33569999999999994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T123" s="14" t="s">
        <v>68</v>
      </c>
      <c r="AU123" s="14" t="s">
        <v>105</v>
      </c>
      <c r="BK123" s="130">
        <f>BK124</f>
        <v>0</v>
      </c>
    </row>
    <row r="124" spans="1:65" s="12" customFormat="1" ht="25.9" customHeight="1" x14ac:dyDescent="0.2">
      <c r="B124" s="131"/>
      <c r="D124" s="132" t="s">
        <v>68</v>
      </c>
      <c r="E124" s="133" t="s">
        <v>122</v>
      </c>
      <c r="F124" s="133" t="s">
        <v>123</v>
      </c>
      <c r="J124" s="134">
        <f>BK124</f>
        <v>0</v>
      </c>
      <c r="L124" s="131"/>
      <c r="M124" s="135"/>
      <c r="N124" s="136"/>
      <c r="O124" s="136"/>
      <c r="P124" s="137">
        <f>P125+P154</f>
        <v>40.570999999999991</v>
      </c>
      <c r="Q124" s="136"/>
      <c r="R124" s="137">
        <f>R125+R154</f>
        <v>0.16736000000000001</v>
      </c>
      <c r="S124" s="136"/>
      <c r="T124" s="138">
        <f>T125+T154</f>
        <v>0.33569999999999994</v>
      </c>
      <c r="AR124" s="132" t="s">
        <v>78</v>
      </c>
      <c r="AT124" s="139" t="s">
        <v>68</v>
      </c>
      <c r="AU124" s="139" t="s">
        <v>69</v>
      </c>
      <c r="AY124" s="132" t="s">
        <v>124</v>
      </c>
      <c r="BK124" s="140">
        <f>BK125+BK154</f>
        <v>0</v>
      </c>
    </row>
    <row r="125" spans="1:65" s="12" customFormat="1" ht="22.9" customHeight="1" x14ac:dyDescent="0.2">
      <c r="B125" s="131"/>
      <c r="D125" s="132" t="s">
        <v>68</v>
      </c>
      <c r="E125" s="141" t="s">
        <v>125</v>
      </c>
      <c r="F125" s="141" t="s">
        <v>126</v>
      </c>
      <c r="J125" s="142">
        <f>BK125</f>
        <v>0</v>
      </c>
      <c r="L125" s="131"/>
      <c r="M125" s="135"/>
      <c r="N125" s="136"/>
      <c r="O125" s="136"/>
      <c r="P125" s="137">
        <f>SUM(P126:P153)</f>
        <v>37.402999999999992</v>
      </c>
      <c r="Q125" s="136"/>
      <c r="R125" s="137">
        <f>SUM(R126:R153)</f>
        <v>0.16556000000000001</v>
      </c>
      <c r="S125" s="136"/>
      <c r="T125" s="138">
        <f>SUM(T126:T153)</f>
        <v>0.33569999999999994</v>
      </c>
      <c r="AR125" s="132" t="s">
        <v>78</v>
      </c>
      <c r="AT125" s="139" t="s">
        <v>68</v>
      </c>
      <c r="AU125" s="139" t="s">
        <v>76</v>
      </c>
      <c r="AY125" s="132" t="s">
        <v>124</v>
      </c>
      <c r="BK125" s="140">
        <f>SUM(BK126:BK153)</f>
        <v>0</v>
      </c>
    </row>
    <row r="126" spans="1:65" s="2" customFormat="1" ht="24.2" customHeight="1" x14ac:dyDescent="0.2">
      <c r="A126" s="26"/>
      <c r="B126" s="143"/>
      <c r="C126" s="144" t="s">
        <v>76</v>
      </c>
      <c r="D126" s="144" t="s">
        <v>127</v>
      </c>
      <c r="E126" s="145" t="s">
        <v>128</v>
      </c>
      <c r="F126" s="146" t="s">
        <v>129</v>
      </c>
      <c r="G126" s="147" t="s">
        <v>130</v>
      </c>
      <c r="H126" s="148">
        <v>1</v>
      </c>
      <c r="I126" s="149"/>
      <c r="J126" s="149">
        <f t="shared" ref="J126:J153" si="0">ROUND(I126*H126,2)</f>
        <v>0</v>
      </c>
      <c r="K126" s="150"/>
      <c r="L126" s="27"/>
      <c r="M126" s="151" t="s">
        <v>1</v>
      </c>
      <c r="N126" s="152" t="s">
        <v>34</v>
      </c>
      <c r="O126" s="153">
        <v>0.47199999999999998</v>
      </c>
      <c r="P126" s="153">
        <f t="shared" ref="P126:P153" si="1">O126*H126</f>
        <v>0.47199999999999998</v>
      </c>
      <c r="Q126" s="153">
        <v>1.47E-3</v>
      </c>
      <c r="R126" s="153">
        <f t="shared" ref="R126:R153" si="2">Q126*H126</f>
        <v>1.47E-3</v>
      </c>
      <c r="S126" s="153">
        <v>0</v>
      </c>
      <c r="T126" s="154">
        <f t="shared" ref="T126:T153" si="3"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5" t="s">
        <v>131</v>
      </c>
      <c r="AT126" s="155" t="s">
        <v>127</v>
      </c>
      <c r="AU126" s="155" t="s">
        <v>78</v>
      </c>
      <c r="AY126" s="14" t="s">
        <v>124</v>
      </c>
      <c r="BE126" s="156">
        <f t="shared" ref="BE126:BE153" si="4">IF(N126="základní",J126,0)</f>
        <v>0</v>
      </c>
      <c r="BF126" s="156">
        <f t="shared" ref="BF126:BF153" si="5">IF(N126="snížená",J126,0)</f>
        <v>0</v>
      </c>
      <c r="BG126" s="156">
        <f t="shared" ref="BG126:BG153" si="6">IF(N126="zákl. přenesená",J126,0)</f>
        <v>0</v>
      </c>
      <c r="BH126" s="156">
        <f t="shared" ref="BH126:BH153" si="7">IF(N126="sníž. přenesená",J126,0)</f>
        <v>0</v>
      </c>
      <c r="BI126" s="156">
        <f t="shared" ref="BI126:BI153" si="8">IF(N126="nulová",J126,0)</f>
        <v>0</v>
      </c>
      <c r="BJ126" s="14" t="s">
        <v>76</v>
      </c>
      <c r="BK126" s="156">
        <f t="shared" ref="BK126:BK153" si="9">ROUND(I126*H126,2)</f>
        <v>0</v>
      </c>
      <c r="BL126" s="14" t="s">
        <v>131</v>
      </c>
      <c r="BM126" s="155" t="s">
        <v>132</v>
      </c>
    </row>
    <row r="127" spans="1:65" s="2" customFormat="1" ht="24.2" customHeight="1" x14ac:dyDescent="0.2">
      <c r="A127" s="26"/>
      <c r="B127" s="143"/>
      <c r="C127" s="144" t="s">
        <v>78</v>
      </c>
      <c r="D127" s="144" t="s">
        <v>127</v>
      </c>
      <c r="E127" s="145" t="s">
        <v>133</v>
      </c>
      <c r="F127" s="146" t="s">
        <v>134</v>
      </c>
      <c r="G127" s="147" t="s">
        <v>130</v>
      </c>
      <c r="H127" s="148">
        <v>1</v>
      </c>
      <c r="I127" s="149"/>
      <c r="J127" s="149">
        <f t="shared" si="0"/>
        <v>0</v>
      </c>
      <c r="K127" s="150"/>
      <c r="L127" s="27"/>
      <c r="M127" s="151" t="s">
        <v>1</v>
      </c>
      <c r="N127" s="152" t="s">
        <v>34</v>
      </c>
      <c r="O127" s="153">
        <v>0.58899999999999997</v>
      </c>
      <c r="P127" s="153">
        <f t="shared" si="1"/>
        <v>0.58899999999999997</v>
      </c>
      <c r="Q127" s="153">
        <v>1.8500000000000001E-3</v>
      </c>
      <c r="R127" s="153">
        <f t="shared" si="2"/>
        <v>1.8500000000000001E-3</v>
      </c>
      <c r="S127" s="153">
        <v>0</v>
      </c>
      <c r="T127" s="154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5" t="s">
        <v>131</v>
      </c>
      <c r="AT127" s="155" t="s">
        <v>127</v>
      </c>
      <c r="AU127" s="155" t="s">
        <v>78</v>
      </c>
      <c r="AY127" s="14" t="s">
        <v>124</v>
      </c>
      <c r="BE127" s="156">
        <f t="shared" si="4"/>
        <v>0</v>
      </c>
      <c r="BF127" s="156">
        <f t="shared" si="5"/>
        <v>0</v>
      </c>
      <c r="BG127" s="156">
        <f t="shared" si="6"/>
        <v>0</v>
      </c>
      <c r="BH127" s="156">
        <f t="shared" si="7"/>
        <v>0</v>
      </c>
      <c r="BI127" s="156">
        <f t="shared" si="8"/>
        <v>0</v>
      </c>
      <c r="BJ127" s="14" t="s">
        <v>76</v>
      </c>
      <c r="BK127" s="156">
        <f t="shared" si="9"/>
        <v>0</v>
      </c>
      <c r="BL127" s="14" t="s">
        <v>131</v>
      </c>
      <c r="BM127" s="155" t="s">
        <v>135</v>
      </c>
    </row>
    <row r="128" spans="1:65" s="2" customFormat="1" ht="24.2" customHeight="1" x14ac:dyDescent="0.2">
      <c r="A128" s="26"/>
      <c r="B128" s="143"/>
      <c r="C128" s="144" t="s">
        <v>136</v>
      </c>
      <c r="D128" s="144" t="s">
        <v>127</v>
      </c>
      <c r="E128" s="145" t="s">
        <v>137</v>
      </c>
      <c r="F128" s="146" t="s">
        <v>138</v>
      </c>
      <c r="G128" s="147" t="s">
        <v>130</v>
      </c>
      <c r="H128" s="148">
        <v>1</v>
      </c>
      <c r="I128" s="149"/>
      <c r="J128" s="149">
        <f t="shared" si="0"/>
        <v>0</v>
      </c>
      <c r="K128" s="150"/>
      <c r="L128" s="27"/>
      <c r="M128" s="151" t="s">
        <v>1</v>
      </c>
      <c r="N128" s="152" t="s">
        <v>34</v>
      </c>
      <c r="O128" s="153">
        <v>0.60099999999999998</v>
      </c>
      <c r="P128" s="153">
        <f t="shared" si="1"/>
        <v>0.60099999999999998</v>
      </c>
      <c r="Q128" s="153">
        <v>2.7000000000000001E-3</v>
      </c>
      <c r="R128" s="153">
        <f t="shared" si="2"/>
        <v>2.7000000000000001E-3</v>
      </c>
      <c r="S128" s="153">
        <v>0</v>
      </c>
      <c r="T128" s="154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5" t="s">
        <v>131</v>
      </c>
      <c r="AT128" s="155" t="s">
        <v>127</v>
      </c>
      <c r="AU128" s="155" t="s">
        <v>78</v>
      </c>
      <c r="AY128" s="14" t="s">
        <v>124</v>
      </c>
      <c r="BE128" s="156">
        <f t="shared" si="4"/>
        <v>0</v>
      </c>
      <c r="BF128" s="156">
        <f t="shared" si="5"/>
        <v>0</v>
      </c>
      <c r="BG128" s="156">
        <f t="shared" si="6"/>
        <v>0</v>
      </c>
      <c r="BH128" s="156">
        <f t="shared" si="7"/>
        <v>0</v>
      </c>
      <c r="BI128" s="156">
        <f t="shared" si="8"/>
        <v>0</v>
      </c>
      <c r="BJ128" s="14" t="s">
        <v>76</v>
      </c>
      <c r="BK128" s="156">
        <f t="shared" si="9"/>
        <v>0</v>
      </c>
      <c r="BL128" s="14" t="s">
        <v>131</v>
      </c>
      <c r="BM128" s="155" t="s">
        <v>139</v>
      </c>
    </row>
    <row r="129" spans="1:65" s="2" customFormat="1" ht="24.2" customHeight="1" x14ac:dyDescent="0.2">
      <c r="A129" s="26"/>
      <c r="B129" s="143"/>
      <c r="C129" s="144" t="s">
        <v>140</v>
      </c>
      <c r="D129" s="144" t="s">
        <v>127</v>
      </c>
      <c r="E129" s="145" t="s">
        <v>141</v>
      </c>
      <c r="F129" s="146" t="s">
        <v>142</v>
      </c>
      <c r="G129" s="147" t="s">
        <v>130</v>
      </c>
      <c r="H129" s="148">
        <v>8</v>
      </c>
      <c r="I129" s="149"/>
      <c r="J129" s="149">
        <f t="shared" si="0"/>
        <v>0</v>
      </c>
      <c r="K129" s="150"/>
      <c r="L129" s="27"/>
      <c r="M129" s="151" t="s">
        <v>1</v>
      </c>
      <c r="N129" s="152" t="s">
        <v>34</v>
      </c>
      <c r="O129" s="153">
        <v>0.65</v>
      </c>
      <c r="P129" s="153">
        <f t="shared" si="1"/>
        <v>5.2</v>
      </c>
      <c r="Q129" s="153">
        <v>3.48E-3</v>
      </c>
      <c r="R129" s="153">
        <f t="shared" si="2"/>
        <v>2.784E-2</v>
      </c>
      <c r="S129" s="153">
        <v>0</v>
      </c>
      <c r="T129" s="154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5" t="s">
        <v>131</v>
      </c>
      <c r="AT129" s="155" t="s">
        <v>127</v>
      </c>
      <c r="AU129" s="155" t="s">
        <v>78</v>
      </c>
      <c r="AY129" s="14" t="s">
        <v>124</v>
      </c>
      <c r="BE129" s="156">
        <f t="shared" si="4"/>
        <v>0</v>
      </c>
      <c r="BF129" s="156">
        <f t="shared" si="5"/>
        <v>0</v>
      </c>
      <c r="BG129" s="156">
        <f t="shared" si="6"/>
        <v>0</v>
      </c>
      <c r="BH129" s="156">
        <f t="shared" si="7"/>
        <v>0</v>
      </c>
      <c r="BI129" s="156">
        <f t="shared" si="8"/>
        <v>0</v>
      </c>
      <c r="BJ129" s="14" t="s">
        <v>76</v>
      </c>
      <c r="BK129" s="156">
        <f t="shared" si="9"/>
        <v>0</v>
      </c>
      <c r="BL129" s="14" t="s">
        <v>131</v>
      </c>
      <c r="BM129" s="155" t="s">
        <v>143</v>
      </c>
    </row>
    <row r="130" spans="1:65" s="2" customFormat="1" ht="24.2" customHeight="1" x14ac:dyDescent="0.2">
      <c r="A130" s="26"/>
      <c r="B130" s="143"/>
      <c r="C130" s="144" t="s">
        <v>144</v>
      </c>
      <c r="D130" s="144" t="s">
        <v>127</v>
      </c>
      <c r="E130" s="145" t="s">
        <v>145</v>
      </c>
      <c r="F130" s="146" t="s">
        <v>146</v>
      </c>
      <c r="G130" s="147" t="s">
        <v>130</v>
      </c>
      <c r="H130" s="148">
        <v>25</v>
      </c>
      <c r="I130" s="149"/>
      <c r="J130" s="149">
        <f t="shared" si="0"/>
        <v>0</v>
      </c>
      <c r="K130" s="150"/>
      <c r="L130" s="27"/>
      <c r="M130" s="151" t="s">
        <v>1</v>
      </c>
      <c r="N130" s="152" t="s">
        <v>34</v>
      </c>
      <c r="O130" s="153">
        <v>0.69</v>
      </c>
      <c r="P130" s="153">
        <f t="shared" si="1"/>
        <v>17.25</v>
      </c>
      <c r="Q130" s="153">
        <v>3.96E-3</v>
      </c>
      <c r="R130" s="153">
        <f t="shared" si="2"/>
        <v>9.9000000000000005E-2</v>
      </c>
      <c r="S130" s="153">
        <v>0</v>
      </c>
      <c r="T130" s="154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5" t="s">
        <v>131</v>
      </c>
      <c r="AT130" s="155" t="s">
        <v>127</v>
      </c>
      <c r="AU130" s="155" t="s">
        <v>78</v>
      </c>
      <c r="AY130" s="14" t="s">
        <v>124</v>
      </c>
      <c r="BE130" s="156">
        <f t="shared" si="4"/>
        <v>0</v>
      </c>
      <c r="BF130" s="156">
        <f t="shared" si="5"/>
        <v>0</v>
      </c>
      <c r="BG130" s="156">
        <f t="shared" si="6"/>
        <v>0</v>
      </c>
      <c r="BH130" s="156">
        <f t="shared" si="7"/>
        <v>0</v>
      </c>
      <c r="BI130" s="156">
        <f t="shared" si="8"/>
        <v>0</v>
      </c>
      <c r="BJ130" s="14" t="s">
        <v>76</v>
      </c>
      <c r="BK130" s="156">
        <f t="shared" si="9"/>
        <v>0</v>
      </c>
      <c r="BL130" s="14" t="s">
        <v>131</v>
      </c>
      <c r="BM130" s="155" t="s">
        <v>147</v>
      </c>
    </row>
    <row r="131" spans="1:65" s="2" customFormat="1" ht="24.2" customHeight="1" x14ac:dyDescent="0.2">
      <c r="A131" s="26"/>
      <c r="B131" s="143"/>
      <c r="C131" s="144" t="s">
        <v>148</v>
      </c>
      <c r="D131" s="144" t="s">
        <v>127</v>
      </c>
      <c r="E131" s="145" t="s">
        <v>149</v>
      </c>
      <c r="F131" s="146" t="s">
        <v>150</v>
      </c>
      <c r="G131" s="147" t="s">
        <v>130</v>
      </c>
      <c r="H131" s="148">
        <v>15</v>
      </c>
      <c r="I131" s="149"/>
      <c r="J131" s="149">
        <f t="shared" si="0"/>
        <v>0</v>
      </c>
      <c r="K131" s="150"/>
      <c r="L131" s="27"/>
      <c r="M131" s="151" t="s">
        <v>1</v>
      </c>
      <c r="N131" s="152" t="s">
        <v>34</v>
      </c>
      <c r="O131" s="153">
        <v>4.3999999999999997E-2</v>
      </c>
      <c r="P131" s="153">
        <f t="shared" si="1"/>
        <v>0.65999999999999992</v>
      </c>
      <c r="Q131" s="153">
        <v>3.8999999999999999E-4</v>
      </c>
      <c r="R131" s="153">
        <f t="shared" si="2"/>
        <v>5.8500000000000002E-3</v>
      </c>
      <c r="S131" s="153">
        <v>3.4199999999999999E-3</v>
      </c>
      <c r="T131" s="154">
        <f t="shared" si="3"/>
        <v>5.1299999999999998E-2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131</v>
      </c>
      <c r="AT131" s="155" t="s">
        <v>127</v>
      </c>
      <c r="AU131" s="155" t="s">
        <v>78</v>
      </c>
      <c r="AY131" s="14" t="s">
        <v>124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4" t="s">
        <v>76</v>
      </c>
      <c r="BK131" s="156">
        <f t="shared" si="9"/>
        <v>0</v>
      </c>
      <c r="BL131" s="14" t="s">
        <v>131</v>
      </c>
      <c r="BM131" s="155" t="s">
        <v>151</v>
      </c>
    </row>
    <row r="132" spans="1:65" s="2" customFormat="1" ht="24.2" customHeight="1" x14ac:dyDescent="0.2">
      <c r="A132" s="26"/>
      <c r="B132" s="143"/>
      <c r="C132" s="144" t="s">
        <v>152</v>
      </c>
      <c r="D132" s="144" t="s">
        <v>127</v>
      </c>
      <c r="E132" s="145" t="s">
        <v>153</v>
      </c>
      <c r="F132" s="146" t="s">
        <v>154</v>
      </c>
      <c r="G132" s="147" t="s">
        <v>130</v>
      </c>
      <c r="H132" s="148">
        <v>30</v>
      </c>
      <c r="I132" s="149"/>
      <c r="J132" s="149">
        <f t="shared" si="0"/>
        <v>0</v>
      </c>
      <c r="K132" s="150"/>
      <c r="L132" s="27"/>
      <c r="M132" s="151" t="s">
        <v>1</v>
      </c>
      <c r="N132" s="152" t="s">
        <v>34</v>
      </c>
      <c r="O132" s="153">
        <v>5.1999999999999998E-2</v>
      </c>
      <c r="P132" s="153">
        <f t="shared" si="1"/>
        <v>1.5599999999999998</v>
      </c>
      <c r="Q132" s="153">
        <v>3.8999999999999999E-4</v>
      </c>
      <c r="R132" s="153">
        <f t="shared" si="2"/>
        <v>1.17E-2</v>
      </c>
      <c r="S132" s="153">
        <v>8.2799999999999992E-3</v>
      </c>
      <c r="T132" s="154">
        <f t="shared" si="3"/>
        <v>0.24839999999999998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131</v>
      </c>
      <c r="AT132" s="155" t="s">
        <v>127</v>
      </c>
      <c r="AU132" s="155" t="s">
        <v>78</v>
      </c>
      <c r="AY132" s="14" t="s">
        <v>124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4" t="s">
        <v>76</v>
      </c>
      <c r="BK132" s="156">
        <f t="shared" si="9"/>
        <v>0</v>
      </c>
      <c r="BL132" s="14" t="s">
        <v>131</v>
      </c>
      <c r="BM132" s="155" t="s">
        <v>155</v>
      </c>
    </row>
    <row r="133" spans="1:65" s="2" customFormat="1" ht="14.45" customHeight="1" x14ac:dyDescent="0.2">
      <c r="A133" s="26"/>
      <c r="B133" s="143"/>
      <c r="C133" s="144" t="s">
        <v>156</v>
      </c>
      <c r="D133" s="144" t="s">
        <v>127</v>
      </c>
      <c r="E133" s="145" t="s">
        <v>157</v>
      </c>
      <c r="F133" s="146" t="s">
        <v>158</v>
      </c>
      <c r="G133" s="147" t="s">
        <v>159</v>
      </c>
      <c r="H133" s="148">
        <v>3</v>
      </c>
      <c r="I133" s="149"/>
      <c r="J133" s="149">
        <f t="shared" si="0"/>
        <v>0</v>
      </c>
      <c r="K133" s="150"/>
      <c r="L133" s="27"/>
      <c r="M133" s="151" t="s">
        <v>1</v>
      </c>
      <c r="N133" s="152" t="s">
        <v>34</v>
      </c>
      <c r="O133" s="153">
        <v>0.65100000000000002</v>
      </c>
      <c r="P133" s="153">
        <f t="shared" si="1"/>
        <v>1.9530000000000001</v>
      </c>
      <c r="Q133" s="153">
        <v>1.14E-3</v>
      </c>
      <c r="R133" s="153">
        <f t="shared" si="2"/>
        <v>3.4199999999999999E-3</v>
      </c>
      <c r="S133" s="153">
        <v>0</v>
      </c>
      <c r="T133" s="154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131</v>
      </c>
      <c r="AT133" s="155" t="s">
        <v>127</v>
      </c>
      <c r="AU133" s="155" t="s">
        <v>78</v>
      </c>
      <c r="AY133" s="14" t="s">
        <v>124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4" t="s">
        <v>76</v>
      </c>
      <c r="BK133" s="156">
        <f t="shared" si="9"/>
        <v>0</v>
      </c>
      <c r="BL133" s="14" t="s">
        <v>131</v>
      </c>
      <c r="BM133" s="155" t="s">
        <v>160</v>
      </c>
    </row>
    <row r="134" spans="1:65" s="2" customFormat="1" ht="24.2" customHeight="1" x14ac:dyDescent="0.2">
      <c r="A134" s="26"/>
      <c r="B134" s="143"/>
      <c r="C134" s="144" t="s">
        <v>161</v>
      </c>
      <c r="D134" s="144" t="s">
        <v>127</v>
      </c>
      <c r="E134" s="145" t="s">
        <v>162</v>
      </c>
      <c r="F134" s="146" t="s">
        <v>163</v>
      </c>
      <c r="G134" s="147" t="s">
        <v>164</v>
      </c>
      <c r="H134" s="148">
        <v>1</v>
      </c>
      <c r="I134" s="149"/>
      <c r="J134" s="149">
        <f t="shared" si="0"/>
        <v>0</v>
      </c>
      <c r="K134" s="150"/>
      <c r="L134" s="27"/>
      <c r="M134" s="151" t="s">
        <v>1</v>
      </c>
      <c r="N134" s="152" t="s">
        <v>34</v>
      </c>
      <c r="O134" s="153">
        <v>1.9450000000000001</v>
      </c>
      <c r="P134" s="153">
        <f t="shared" si="1"/>
        <v>1.9450000000000001</v>
      </c>
      <c r="Q134" s="153">
        <v>4.5500000000000002E-3</v>
      </c>
      <c r="R134" s="153">
        <f t="shared" si="2"/>
        <v>4.5500000000000002E-3</v>
      </c>
      <c r="S134" s="153">
        <v>0</v>
      </c>
      <c r="T134" s="15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131</v>
      </c>
      <c r="AT134" s="155" t="s">
        <v>127</v>
      </c>
      <c r="AU134" s="155" t="s">
        <v>78</v>
      </c>
      <c r="AY134" s="14" t="s">
        <v>124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4" t="s">
        <v>76</v>
      </c>
      <c r="BK134" s="156">
        <f t="shared" si="9"/>
        <v>0</v>
      </c>
      <c r="BL134" s="14" t="s">
        <v>131</v>
      </c>
      <c r="BM134" s="155" t="s">
        <v>165</v>
      </c>
    </row>
    <row r="135" spans="1:65" s="2" customFormat="1" ht="14.45" customHeight="1" x14ac:dyDescent="0.2">
      <c r="A135" s="26"/>
      <c r="B135" s="143"/>
      <c r="C135" s="144" t="s">
        <v>166</v>
      </c>
      <c r="D135" s="144" t="s">
        <v>127</v>
      </c>
      <c r="E135" s="145" t="s">
        <v>167</v>
      </c>
      <c r="F135" s="146" t="s">
        <v>168</v>
      </c>
      <c r="G135" s="147" t="s">
        <v>164</v>
      </c>
      <c r="H135" s="148">
        <v>1</v>
      </c>
      <c r="I135" s="149"/>
      <c r="J135" s="149">
        <f t="shared" si="0"/>
        <v>0</v>
      </c>
      <c r="K135" s="150"/>
      <c r="L135" s="27"/>
      <c r="M135" s="151" t="s">
        <v>1</v>
      </c>
      <c r="N135" s="152" t="s">
        <v>34</v>
      </c>
      <c r="O135" s="153">
        <v>0.83799999999999997</v>
      </c>
      <c r="P135" s="153">
        <f t="shared" si="1"/>
        <v>0.83799999999999997</v>
      </c>
      <c r="Q135" s="153">
        <v>1.4E-3</v>
      </c>
      <c r="R135" s="153">
        <f t="shared" si="2"/>
        <v>1.4E-3</v>
      </c>
      <c r="S135" s="153">
        <v>0</v>
      </c>
      <c r="T135" s="15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131</v>
      </c>
      <c r="AT135" s="155" t="s">
        <v>127</v>
      </c>
      <c r="AU135" s="155" t="s">
        <v>78</v>
      </c>
      <c r="AY135" s="14" t="s">
        <v>124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4" t="s">
        <v>76</v>
      </c>
      <c r="BK135" s="156">
        <f t="shared" si="9"/>
        <v>0</v>
      </c>
      <c r="BL135" s="14" t="s">
        <v>131</v>
      </c>
      <c r="BM135" s="155" t="s">
        <v>169</v>
      </c>
    </row>
    <row r="136" spans="1:65" s="2" customFormat="1" ht="14.45" customHeight="1" x14ac:dyDescent="0.2">
      <c r="A136" s="26"/>
      <c r="B136" s="143"/>
      <c r="C136" s="144" t="s">
        <v>170</v>
      </c>
      <c r="D136" s="144" t="s">
        <v>127</v>
      </c>
      <c r="E136" s="145" t="s">
        <v>171</v>
      </c>
      <c r="F136" s="146" t="s">
        <v>172</v>
      </c>
      <c r="G136" s="147" t="s">
        <v>159</v>
      </c>
      <c r="H136" s="148">
        <v>2</v>
      </c>
      <c r="I136" s="149"/>
      <c r="J136" s="149">
        <f t="shared" si="0"/>
        <v>0</v>
      </c>
      <c r="K136" s="150"/>
      <c r="L136" s="27"/>
      <c r="M136" s="151" t="s">
        <v>1</v>
      </c>
      <c r="N136" s="152" t="s">
        <v>34</v>
      </c>
      <c r="O136" s="153">
        <v>6.4000000000000001E-2</v>
      </c>
      <c r="P136" s="153">
        <f t="shared" si="1"/>
        <v>0.128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131</v>
      </c>
      <c r="AT136" s="155" t="s">
        <v>127</v>
      </c>
      <c r="AU136" s="155" t="s">
        <v>78</v>
      </c>
      <c r="AY136" s="14" t="s">
        <v>124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76</v>
      </c>
      <c r="BK136" s="156">
        <f t="shared" si="9"/>
        <v>0</v>
      </c>
      <c r="BL136" s="14" t="s">
        <v>131</v>
      </c>
      <c r="BM136" s="155" t="s">
        <v>173</v>
      </c>
    </row>
    <row r="137" spans="1:65" s="2" customFormat="1" ht="14.45" customHeight="1" x14ac:dyDescent="0.2">
      <c r="A137" s="26"/>
      <c r="B137" s="143"/>
      <c r="C137" s="144" t="s">
        <v>174</v>
      </c>
      <c r="D137" s="144" t="s">
        <v>127</v>
      </c>
      <c r="E137" s="145" t="s">
        <v>175</v>
      </c>
      <c r="F137" s="146" t="s">
        <v>176</v>
      </c>
      <c r="G137" s="147" t="s">
        <v>130</v>
      </c>
      <c r="H137" s="148">
        <v>36</v>
      </c>
      <c r="I137" s="149"/>
      <c r="J137" s="149">
        <f t="shared" si="0"/>
        <v>0</v>
      </c>
      <c r="K137" s="150"/>
      <c r="L137" s="27"/>
      <c r="M137" s="151" t="s">
        <v>1</v>
      </c>
      <c r="N137" s="152" t="s">
        <v>34</v>
      </c>
      <c r="O137" s="153">
        <v>6.2E-2</v>
      </c>
      <c r="P137" s="153">
        <f t="shared" si="1"/>
        <v>2.2320000000000002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131</v>
      </c>
      <c r="AT137" s="155" t="s">
        <v>127</v>
      </c>
      <c r="AU137" s="155" t="s">
        <v>78</v>
      </c>
      <c r="AY137" s="14" t="s">
        <v>124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76</v>
      </c>
      <c r="BK137" s="156">
        <f t="shared" si="9"/>
        <v>0</v>
      </c>
      <c r="BL137" s="14" t="s">
        <v>131</v>
      </c>
      <c r="BM137" s="155" t="s">
        <v>177</v>
      </c>
    </row>
    <row r="138" spans="1:65" s="2" customFormat="1" ht="14.45" customHeight="1" x14ac:dyDescent="0.2">
      <c r="A138" s="26"/>
      <c r="B138" s="143"/>
      <c r="C138" s="144" t="s">
        <v>178</v>
      </c>
      <c r="D138" s="144" t="s">
        <v>127</v>
      </c>
      <c r="E138" s="145" t="s">
        <v>179</v>
      </c>
      <c r="F138" s="146" t="s">
        <v>180</v>
      </c>
      <c r="G138" s="147" t="s">
        <v>159</v>
      </c>
      <c r="H138" s="148">
        <v>1</v>
      </c>
      <c r="I138" s="149"/>
      <c r="J138" s="149">
        <f t="shared" si="0"/>
        <v>0</v>
      </c>
      <c r="K138" s="150"/>
      <c r="L138" s="27"/>
      <c r="M138" s="151" t="s">
        <v>1</v>
      </c>
      <c r="N138" s="152" t="s">
        <v>34</v>
      </c>
      <c r="O138" s="153">
        <v>0.48199999999999998</v>
      </c>
      <c r="P138" s="153">
        <f t="shared" si="1"/>
        <v>0.48199999999999998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131</v>
      </c>
      <c r="AT138" s="155" t="s">
        <v>127</v>
      </c>
      <c r="AU138" s="155" t="s">
        <v>78</v>
      </c>
      <c r="AY138" s="14" t="s">
        <v>124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4" t="s">
        <v>76</v>
      </c>
      <c r="BK138" s="156">
        <f t="shared" si="9"/>
        <v>0</v>
      </c>
      <c r="BL138" s="14" t="s">
        <v>131</v>
      </c>
      <c r="BM138" s="155" t="s">
        <v>181</v>
      </c>
    </row>
    <row r="139" spans="1:65" s="2" customFormat="1" ht="14.45" customHeight="1" x14ac:dyDescent="0.2">
      <c r="A139" s="26"/>
      <c r="B139" s="143"/>
      <c r="C139" s="144" t="s">
        <v>182</v>
      </c>
      <c r="D139" s="144" t="s">
        <v>127</v>
      </c>
      <c r="E139" s="145" t="s">
        <v>183</v>
      </c>
      <c r="F139" s="146" t="s">
        <v>184</v>
      </c>
      <c r="G139" s="147" t="s">
        <v>159</v>
      </c>
      <c r="H139" s="148">
        <v>1</v>
      </c>
      <c r="I139" s="149"/>
      <c r="J139" s="149">
        <f t="shared" si="0"/>
        <v>0</v>
      </c>
      <c r="K139" s="150"/>
      <c r="L139" s="27"/>
      <c r="M139" s="151" t="s">
        <v>1</v>
      </c>
      <c r="N139" s="152" t="s">
        <v>34</v>
      </c>
      <c r="O139" s="153">
        <v>0.47199999999999998</v>
      </c>
      <c r="P139" s="153">
        <f t="shared" si="1"/>
        <v>0.47199999999999998</v>
      </c>
      <c r="Q139" s="153">
        <v>2.5000000000000001E-4</v>
      </c>
      <c r="R139" s="153">
        <f t="shared" si="2"/>
        <v>2.5000000000000001E-4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131</v>
      </c>
      <c r="AT139" s="155" t="s">
        <v>127</v>
      </c>
      <c r="AU139" s="155" t="s">
        <v>78</v>
      </c>
      <c r="AY139" s="14" t="s">
        <v>124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4" t="s">
        <v>76</v>
      </c>
      <c r="BK139" s="156">
        <f t="shared" si="9"/>
        <v>0</v>
      </c>
      <c r="BL139" s="14" t="s">
        <v>131</v>
      </c>
      <c r="BM139" s="155" t="s">
        <v>185</v>
      </c>
    </row>
    <row r="140" spans="1:65" s="2" customFormat="1" ht="14.45" customHeight="1" x14ac:dyDescent="0.2">
      <c r="A140" s="26"/>
      <c r="B140" s="143"/>
      <c r="C140" s="144" t="s">
        <v>8</v>
      </c>
      <c r="D140" s="144" t="s">
        <v>127</v>
      </c>
      <c r="E140" s="145" t="s">
        <v>186</v>
      </c>
      <c r="F140" s="146" t="s">
        <v>187</v>
      </c>
      <c r="G140" s="147" t="s">
        <v>159</v>
      </c>
      <c r="H140" s="148">
        <v>2</v>
      </c>
      <c r="I140" s="149"/>
      <c r="J140" s="149">
        <f t="shared" si="0"/>
        <v>0</v>
      </c>
      <c r="K140" s="150"/>
      <c r="L140" s="27"/>
      <c r="M140" s="151" t="s">
        <v>1</v>
      </c>
      <c r="N140" s="152" t="s">
        <v>34</v>
      </c>
      <c r="O140" s="153">
        <v>0.16</v>
      </c>
      <c r="P140" s="153">
        <f t="shared" si="1"/>
        <v>0.32</v>
      </c>
      <c r="Q140" s="153">
        <v>1.8000000000000001E-4</v>
      </c>
      <c r="R140" s="153">
        <f t="shared" si="2"/>
        <v>3.6000000000000002E-4</v>
      </c>
      <c r="S140" s="153">
        <v>0</v>
      </c>
      <c r="T140" s="15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131</v>
      </c>
      <c r="AT140" s="155" t="s">
        <v>127</v>
      </c>
      <c r="AU140" s="155" t="s">
        <v>78</v>
      </c>
      <c r="AY140" s="14" t="s">
        <v>124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4" t="s">
        <v>76</v>
      </c>
      <c r="BK140" s="156">
        <f t="shared" si="9"/>
        <v>0</v>
      </c>
      <c r="BL140" s="14" t="s">
        <v>131</v>
      </c>
      <c r="BM140" s="155" t="s">
        <v>188</v>
      </c>
    </row>
    <row r="141" spans="1:65" s="2" customFormat="1" ht="24.2" customHeight="1" x14ac:dyDescent="0.2">
      <c r="A141" s="26"/>
      <c r="B141" s="143"/>
      <c r="C141" s="144" t="s">
        <v>131</v>
      </c>
      <c r="D141" s="144" t="s">
        <v>127</v>
      </c>
      <c r="E141" s="145" t="s">
        <v>189</v>
      </c>
      <c r="F141" s="146" t="s">
        <v>190</v>
      </c>
      <c r="G141" s="147" t="s">
        <v>164</v>
      </c>
      <c r="H141" s="148">
        <v>1</v>
      </c>
      <c r="I141" s="149"/>
      <c r="J141" s="149">
        <f t="shared" si="0"/>
        <v>0</v>
      </c>
      <c r="K141" s="150"/>
      <c r="L141" s="27"/>
      <c r="M141" s="151" t="s">
        <v>1</v>
      </c>
      <c r="N141" s="152" t="s">
        <v>34</v>
      </c>
      <c r="O141" s="153">
        <v>0.52800000000000002</v>
      </c>
      <c r="P141" s="153">
        <f t="shared" si="1"/>
        <v>0.52800000000000002</v>
      </c>
      <c r="Q141" s="153">
        <v>0</v>
      </c>
      <c r="R141" s="153">
        <f t="shared" si="2"/>
        <v>0</v>
      </c>
      <c r="S141" s="153">
        <v>3.1899999999999998E-2</v>
      </c>
      <c r="T141" s="154">
        <f t="shared" si="3"/>
        <v>3.1899999999999998E-2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131</v>
      </c>
      <c r="AT141" s="155" t="s">
        <v>127</v>
      </c>
      <c r="AU141" s="155" t="s">
        <v>78</v>
      </c>
      <c r="AY141" s="14" t="s">
        <v>124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4" t="s">
        <v>76</v>
      </c>
      <c r="BK141" s="156">
        <f t="shared" si="9"/>
        <v>0</v>
      </c>
      <c r="BL141" s="14" t="s">
        <v>131</v>
      </c>
      <c r="BM141" s="155" t="s">
        <v>191</v>
      </c>
    </row>
    <row r="142" spans="1:65" s="2" customFormat="1" ht="24.2" customHeight="1" x14ac:dyDescent="0.2">
      <c r="A142" s="26"/>
      <c r="B142" s="143"/>
      <c r="C142" s="144" t="s">
        <v>192</v>
      </c>
      <c r="D142" s="144" t="s">
        <v>127</v>
      </c>
      <c r="E142" s="145" t="s">
        <v>193</v>
      </c>
      <c r="F142" s="146" t="s">
        <v>194</v>
      </c>
      <c r="G142" s="147" t="s">
        <v>159</v>
      </c>
      <c r="H142" s="148">
        <v>3</v>
      </c>
      <c r="I142" s="149"/>
      <c r="J142" s="149">
        <f t="shared" si="0"/>
        <v>0</v>
      </c>
      <c r="K142" s="150"/>
      <c r="L142" s="27"/>
      <c r="M142" s="151" t="s">
        <v>1</v>
      </c>
      <c r="N142" s="152" t="s">
        <v>34</v>
      </c>
      <c r="O142" s="153">
        <v>0.22800000000000001</v>
      </c>
      <c r="P142" s="153">
        <f t="shared" si="1"/>
        <v>0.68400000000000005</v>
      </c>
      <c r="Q142" s="153">
        <v>6.0999999999999997E-4</v>
      </c>
      <c r="R142" s="153">
        <f t="shared" si="2"/>
        <v>1.83E-3</v>
      </c>
      <c r="S142" s="153">
        <v>0</v>
      </c>
      <c r="T142" s="154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131</v>
      </c>
      <c r="AT142" s="155" t="s">
        <v>127</v>
      </c>
      <c r="AU142" s="155" t="s">
        <v>78</v>
      </c>
      <c r="AY142" s="14" t="s">
        <v>124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4" t="s">
        <v>76</v>
      </c>
      <c r="BK142" s="156">
        <f t="shared" si="9"/>
        <v>0</v>
      </c>
      <c r="BL142" s="14" t="s">
        <v>131</v>
      </c>
      <c r="BM142" s="155" t="s">
        <v>195</v>
      </c>
    </row>
    <row r="143" spans="1:65" s="2" customFormat="1" ht="24.2" customHeight="1" x14ac:dyDescent="0.2">
      <c r="A143" s="26"/>
      <c r="B143" s="143"/>
      <c r="C143" s="144" t="s">
        <v>196</v>
      </c>
      <c r="D143" s="144" t="s">
        <v>127</v>
      </c>
      <c r="E143" s="145" t="s">
        <v>197</v>
      </c>
      <c r="F143" s="146" t="s">
        <v>198</v>
      </c>
      <c r="G143" s="147" t="s">
        <v>159</v>
      </c>
      <c r="H143" s="148">
        <v>2</v>
      </c>
      <c r="I143" s="149"/>
      <c r="J143" s="149">
        <f t="shared" si="0"/>
        <v>0</v>
      </c>
      <c r="K143" s="150"/>
      <c r="L143" s="27"/>
      <c r="M143" s="151" t="s">
        <v>1</v>
      </c>
      <c r="N143" s="152" t="s">
        <v>34</v>
      </c>
      <c r="O143" s="153">
        <v>0.26900000000000002</v>
      </c>
      <c r="P143" s="153">
        <f t="shared" si="1"/>
        <v>0.53800000000000003</v>
      </c>
      <c r="Q143" s="153">
        <v>8.8000000000000003E-4</v>
      </c>
      <c r="R143" s="153">
        <f t="shared" si="2"/>
        <v>1.7600000000000001E-3</v>
      </c>
      <c r="S143" s="153">
        <v>0</v>
      </c>
      <c r="T143" s="154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131</v>
      </c>
      <c r="AT143" s="155" t="s">
        <v>127</v>
      </c>
      <c r="AU143" s="155" t="s">
        <v>78</v>
      </c>
      <c r="AY143" s="14" t="s">
        <v>124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4" t="s">
        <v>76</v>
      </c>
      <c r="BK143" s="156">
        <f t="shared" si="9"/>
        <v>0</v>
      </c>
      <c r="BL143" s="14" t="s">
        <v>131</v>
      </c>
      <c r="BM143" s="155" t="s">
        <v>199</v>
      </c>
    </row>
    <row r="144" spans="1:65" s="2" customFormat="1" ht="24.2" customHeight="1" x14ac:dyDescent="0.2">
      <c r="A144" s="26"/>
      <c r="B144" s="143"/>
      <c r="C144" s="144" t="s">
        <v>200</v>
      </c>
      <c r="D144" s="144" t="s">
        <v>127</v>
      </c>
      <c r="E144" s="145" t="s">
        <v>201</v>
      </c>
      <c r="F144" s="146" t="s">
        <v>202</v>
      </c>
      <c r="G144" s="147" t="s">
        <v>159</v>
      </c>
      <c r="H144" s="148">
        <v>1</v>
      </c>
      <c r="I144" s="149"/>
      <c r="J144" s="149">
        <f t="shared" si="0"/>
        <v>0</v>
      </c>
      <c r="K144" s="150"/>
      <c r="L144" s="27"/>
      <c r="M144" s="151" t="s">
        <v>1</v>
      </c>
      <c r="N144" s="152" t="s">
        <v>34</v>
      </c>
      <c r="O144" s="153">
        <v>0.35199999999999998</v>
      </c>
      <c r="P144" s="153">
        <f t="shared" si="1"/>
        <v>0.35199999999999998</v>
      </c>
      <c r="Q144" s="153">
        <v>1.2999999999999999E-3</v>
      </c>
      <c r="R144" s="153">
        <f t="shared" si="2"/>
        <v>1.2999999999999999E-3</v>
      </c>
      <c r="S144" s="153">
        <v>0</v>
      </c>
      <c r="T144" s="154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131</v>
      </c>
      <c r="AT144" s="155" t="s">
        <v>127</v>
      </c>
      <c r="AU144" s="155" t="s">
        <v>78</v>
      </c>
      <c r="AY144" s="14" t="s">
        <v>124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4" t="s">
        <v>76</v>
      </c>
      <c r="BK144" s="156">
        <f t="shared" si="9"/>
        <v>0</v>
      </c>
      <c r="BL144" s="14" t="s">
        <v>131</v>
      </c>
      <c r="BM144" s="155" t="s">
        <v>203</v>
      </c>
    </row>
    <row r="145" spans="1:65" s="2" customFormat="1" ht="14.45" customHeight="1" x14ac:dyDescent="0.2">
      <c r="A145" s="26"/>
      <c r="B145" s="143"/>
      <c r="C145" s="234" t="s">
        <v>204</v>
      </c>
      <c r="D145" s="234" t="s">
        <v>205</v>
      </c>
      <c r="E145" s="235" t="s">
        <v>206</v>
      </c>
      <c r="F145" s="236" t="s">
        <v>1737</v>
      </c>
      <c r="G145" s="237" t="s">
        <v>159</v>
      </c>
      <c r="H145" s="238">
        <v>1</v>
      </c>
      <c r="I145" s="239"/>
      <c r="J145" s="239">
        <f t="shared" si="0"/>
        <v>0</v>
      </c>
      <c r="K145" s="157"/>
      <c r="L145" s="158"/>
      <c r="M145" s="159" t="s">
        <v>1</v>
      </c>
      <c r="N145" s="160" t="s">
        <v>34</v>
      </c>
      <c r="O145" s="153">
        <v>0</v>
      </c>
      <c r="P145" s="153">
        <f t="shared" si="1"/>
        <v>0</v>
      </c>
      <c r="Q145" s="153">
        <v>0</v>
      </c>
      <c r="R145" s="153">
        <f t="shared" si="2"/>
        <v>0</v>
      </c>
      <c r="S145" s="153">
        <v>0</v>
      </c>
      <c r="T145" s="154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207</v>
      </c>
      <c r="AT145" s="155" t="s">
        <v>205</v>
      </c>
      <c r="AU145" s="155" t="s">
        <v>78</v>
      </c>
      <c r="AY145" s="14" t="s">
        <v>124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4" t="s">
        <v>76</v>
      </c>
      <c r="BK145" s="156">
        <f t="shared" si="9"/>
        <v>0</v>
      </c>
      <c r="BL145" s="14" t="s">
        <v>131</v>
      </c>
      <c r="BM145" s="155" t="s">
        <v>208</v>
      </c>
    </row>
    <row r="146" spans="1:65" s="2" customFormat="1" ht="24.2" customHeight="1" x14ac:dyDescent="0.2">
      <c r="A146" s="26"/>
      <c r="B146" s="143"/>
      <c r="C146" s="144" t="s">
        <v>7</v>
      </c>
      <c r="D146" s="144" t="s">
        <v>127</v>
      </c>
      <c r="E146" s="145" t="s">
        <v>209</v>
      </c>
      <c r="F146" s="146" t="s">
        <v>210</v>
      </c>
      <c r="G146" s="147" t="s">
        <v>159</v>
      </c>
      <c r="H146" s="148">
        <v>1</v>
      </c>
      <c r="I146" s="149"/>
      <c r="J146" s="149">
        <f t="shared" si="0"/>
        <v>0</v>
      </c>
      <c r="K146" s="150"/>
      <c r="L146" s="27"/>
      <c r="M146" s="151" t="s">
        <v>1</v>
      </c>
      <c r="N146" s="152" t="s">
        <v>34</v>
      </c>
      <c r="O146" s="153">
        <v>0.22700000000000001</v>
      </c>
      <c r="P146" s="153">
        <f t="shared" si="1"/>
        <v>0.22700000000000001</v>
      </c>
      <c r="Q146" s="153">
        <v>0</v>
      </c>
      <c r="R146" s="153">
        <f t="shared" si="2"/>
        <v>0</v>
      </c>
      <c r="S146" s="153">
        <v>0</v>
      </c>
      <c r="T146" s="154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131</v>
      </c>
      <c r="AT146" s="155" t="s">
        <v>127</v>
      </c>
      <c r="AU146" s="155" t="s">
        <v>78</v>
      </c>
      <c r="AY146" s="14" t="s">
        <v>124</v>
      </c>
      <c r="BE146" s="156">
        <f t="shared" si="4"/>
        <v>0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4" t="s">
        <v>76</v>
      </c>
      <c r="BK146" s="156">
        <f t="shared" si="9"/>
        <v>0</v>
      </c>
      <c r="BL146" s="14" t="s">
        <v>131</v>
      </c>
      <c r="BM146" s="155" t="s">
        <v>211</v>
      </c>
    </row>
    <row r="147" spans="1:65" s="2" customFormat="1" ht="24.2" customHeight="1" x14ac:dyDescent="0.2">
      <c r="A147" s="26"/>
      <c r="B147" s="143"/>
      <c r="C147" s="144" t="s">
        <v>212</v>
      </c>
      <c r="D147" s="144" t="s">
        <v>127</v>
      </c>
      <c r="E147" s="145" t="s">
        <v>213</v>
      </c>
      <c r="F147" s="146" t="s">
        <v>214</v>
      </c>
      <c r="G147" s="147" t="s">
        <v>159</v>
      </c>
      <c r="H147" s="148">
        <v>1</v>
      </c>
      <c r="I147" s="149"/>
      <c r="J147" s="149">
        <f t="shared" si="0"/>
        <v>0</v>
      </c>
      <c r="K147" s="150"/>
      <c r="L147" s="27"/>
      <c r="M147" s="151" t="s">
        <v>1</v>
      </c>
      <c r="N147" s="152" t="s">
        <v>34</v>
      </c>
      <c r="O147" s="153">
        <v>0.372</v>
      </c>
      <c r="P147" s="153">
        <f t="shared" si="1"/>
        <v>0.372</v>
      </c>
      <c r="Q147" s="153">
        <v>2.7999999999999998E-4</v>
      </c>
      <c r="R147" s="153">
        <f t="shared" si="2"/>
        <v>2.7999999999999998E-4</v>
      </c>
      <c r="S147" s="153">
        <v>4.1000000000000003E-3</v>
      </c>
      <c r="T147" s="154">
        <f t="shared" si="3"/>
        <v>4.1000000000000003E-3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131</v>
      </c>
      <c r="AT147" s="155" t="s">
        <v>127</v>
      </c>
      <c r="AU147" s="155" t="s">
        <v>78</v>
      </c>
      <c r="AY147" s="14" t="s">
        <v>124</v>
      </c>
      <c r="BE147" s="156">
        <f t="shared" si="4"/>
        <v>0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4" t="s">
        <v>76</v>
      </c>
      <c r="BK147" s="156">
        <f t="shared" si="9"/>
        <v>0</v>
      </c>
      <c r="BL147" s="14" t="s">
        <v>131</v>
      </c>
      <c r="BM147" s="155" t="s">
        <v>215</v>
      </c>
    </row>
    <row r="148" spans="1:65" s="2" customFormat="1" ht="14.45" customHeight="1" x14ac:dyDescent="0.2">
      <c r="A148" s="26"/>
      <c r="B148" s="143"/>
      <c r="C148" s="144" t="s">
        <v>216</v>
      </c>
      <c r="D148" s="144" t="s">
        <v>127</v>
      </c>
      <c r="E148" s="145" t="s">
        <v>217</v>
      </c>
      <c r="F148" s="146" t="s">
        <v>218</v>
      </c>
      <c r="G148" s="147" t="s">
        <v>159</v>
      </c>
      <c r="H148" s="148">
        <v>1</v>
      </c>
      <c r="I148" s="149"/>
      <c r="J148" s="149">
        <f t="shared" si="0"/>
        <v>0</v>
      </c>
      <c r="K148" s="150"/>
      <c r="L148" s="27"/>
      <c r="M148" s="151" t="s">
        <v>1</v>
      </c>
      <c r="N148" s="152" t="s">
        <v>34</v>
      </c>
      <c r="O148" s="153">
        <v>0</v>
      </c>
      <c r="P148" s="153">
        <f t="shared" si="1"/>
        <v>0</v>
      </c>
      <c r="Q148" s="153">
        <v>0</v>
      </c>
      <c r="R148" s="153">
        <f t="shared" si="2"/>
        <v>0</v>
      </c>
      <c r="S148" s="153">
        <v>0</v>
      </c>
      <c r="T148" s="154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131</v>
      </c>
      <c r="AT148" s="155" t="s">
        <v>127</v>
      </c>
      <c r="AU148" s="155" t="s">
        <v>78</v>
      </c>
      <c r="AY148" s="14" t="s">
        <v>124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4" t="s">
        <v>76</v>
      </c>
      <c r="BK148" s="156">
        <f t="shared" si="9"/>
        <v>0</v>
      </c>
      <c r="BL148" s="14" t="s">
        <v>131</v>
      </c>
      <c r="BM148" s="155" t="s">
        <v>219</v>
      </c>
    </row>
    <row r="149" spans="1:65" s="2" customFormat="1" ht="24.2" customHeight="1" x14ac:dyDescent="0.2">
      <c r="A149" s="26"/>
      <c r="B149" s="143"/>
      <c r="C149" s="144" t="s">
        <v>220</v>
      </c>
      <c r="D149" s="144" t="s">
        <v>127</v>
      </c>
      <c r="E149" s="145" t="s">
        <v>221</v>
      </c>
      <c r="F149" s="146" t="s">
        <v>222</v>
      </c>
      <c r="G149" s="147" t="s">
        <v>159</v>
      </c>
      <c r="H149" s="148">
        <v>0</v>
      </c>
      <c r="I149" s="149"/>
      <c r="J149" s="149">
        <f t="shared" si="0"/>
        <v>0</v>
      </c>
      <c r="K149" s="150"/>
      <c r="L149" s="27"/>
      <c r="M149" s="151" t="s">
        <v>1</v>
      </c>
      <c r="N149" s="152" t="s">
        <v>34</v>
      </c>
      <c r="O149" s="153">
        <v>0</v>
      </c>
      <c r="P149" s="153">
        <f t="shared" si="1"/>
        <v>0</v>
      </c>
      <c r="Q149" s="153">
        <v>0</v>
      </c>
      <c r="R149" s="153">
        <f t="shared" si="2"/>
        <v>0</v>
      </c>
      <c r="S149" s="153">
        <v>0</v>
      </c>
      <c r="T149" s="154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131</v>
      </c>
      <c r="AT149" s="155" t="s">
        <v>127</v>
      </c>
      <c r="AU149" s="155" t="s">
        <v>78</v>
      </c>
      <c r="AY149" s="14" t="s">
        <v>124</v>
      </c>
      <c r="BE149" s="156">
        <f t="shared" si="4"/>
        <v>0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4" t="s">
        <v>76</v>
      </c>
      <c r="BK149" s="156">
        <f t="shared" si="9"/>
        <v>0</v>
      </c>
      <c r="BL149" s="14" t="s">
        <v>131</v>
      </c>
      <c r="BM149" s="155" t="s">
        <v>223</v>
      </c>
    </row>
    <row r="150" spans="1:65" s="2" customFormat="1" ht="24.2" customHeight="1" x14ac:dyDescent="0.2">
      <c r="A150" s="26"/>
      <c r="B150" s="143"/>
      <c r="C150" s="144" t="s">
        <v>224</v>
      </c>
      <c r="D150" s="144" t="s">
        <v>127</v>
      </c>
      <c r="E150" s="145" t="s">
        <v>225</v>
      </c>
      <c r="F150" s="146" t="s">
        <v>1738</v>
      </c>
      <c r="G150" s="147" t="s">
        <v>159</v>
      </c>
      <c r="H150" s="148">
        <v>1</v>
      </c>
      <c r="I150" s="149"/>
      <c r="J150" s="149">
        <f t="shared" si="0"/>
        <v>0</v>
      </c>
      <c r="K150" s="150"/>
      <c r="L150" s="27"/>
      <c r="M150" s="151" t="s">
        <v>1</v>
      </c>
      <c r="N150" s="152" t="s">
        <v>34</v>
      </c>
      <c r="O150" s="153">
        <v>0</v>
      </c>
      <c r="P150" s="153">
        <f t="shared" si="1"/>
        <v>0</v>
      </c>
      <c r="Q150" s="153">
        <v>0</v>
      </c>
      <c r="R150" s="153">
        <f t="shared" si="2"/>
        <v>0</v>
      </c>
      <c r="S150" s="153">
        <v>0</v>
      </c>
      <c r="T150" s="154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131</v>
      </c>
      <c r="AT150" s="155" t="s">
        <v>127</v>
      </c>
      <c r="AU150" s="155" t="s">
        <v>78</v>
      </c>
      <c r="AY150" s="14" t="s">
        <v>124</v>
      </c>
      <c r="BE150" s="156">
        <f t="shared" si="4"/>
        <v>0</v>
      </c>
      <c r="BF150" s="156">
        <f t="shared" si="5"/>
        <v>0</v>
      </c>
      <c r="BG150" s="156">
        <f t="shared" si="6"/>
        <v>0</v>
      </c>
      <c r="BH150" s="156">
        <f t="shared" si="7"/>
        <v>0</v>
      </c>
      <c r="BI150" s="156">
        <f t="shared" si="8"/>
        <v>0</v>
      </c>
      <c r="BJ150" s="14" t="s">
        <v>76</v>
      </c>
      <c r="BK150" s="156">
        <f t="shared" si="9"/>
        <v>0</v>
      </c>
      <c r="BL150" s="14" t="s">
        <v>131</v>
      </c>
      <c r="BM150" s="155" t="s">
        <v>226</v>
      </c>
    </row>
    <row r="151" spans="1:65" s="2" customFormat="1" ht="14.45" customHeight="1" x14ac:dyDescent="0.2">
      <c r="A151" s="26"/>
      <c r="B151" s="143"/>
      <c r="C151" s="144" t="s">
        <v>227</v>
      </c>
      <c r="D151" s="144" t="s">
        <v>127</v>
      </c>
      <c r="E151" s="145" t="s">
        <v>228</v>
      </c>
      <c r="F151" s="146" t="s">
        <v>229</v>
      </c>
      <c r="G151" s="147" t="s">
        <v>159</v>
      </c>
      <c r="H151" s="148">
        <v>1</v>
      </c>
      <c r="I151" s="149"/>
      <c r="J151" s="149">
        <f t="shared" si="0"/>
        <v>0</v>
      </c>
      <c r="K151" s="150"/>
      <c r="L151" s="27"/>
      <c r="M151" s="151" t="s">
        <v>1</v>
      </c>
      <c r="N151" s="152" t="s">
        <v>34</v>
      </c>
      <c r="O151" s="153">
        <v>0</v>
      </c>
      <c r="P151" s="153">
        <f t="shared" si="1"/>
        <v>0</v>
      </c>
      <c r="Q151" s="153">
        <v>0</v>
      </c>
      <c r="R151" s="153">
        <f t="shared" si="2"/>
        <v>0</v>
      </c>
      <c r="S151" s="153">
        <v>0</v>
      </c>
      <c r="T151" s="154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131</v>
      </c>
      <c r="AT151" s="155" t="s">
        <v>127</v>
      </c>
      <c r="AU151" s="155" t="s">
        <v>78</v>
      </c>
      <c r="AY151" s="14" t="s">
        <v>124</v>
      </c>
      <c r="BE151" s="156">
        <f t="shared" si="4"/>
        <v>0</v>
      </c>
      <c r="BF151" s="156">
        <f t="shared" si="5"/>
        <v>0</v>
      </c>
      <c r="BG151" s="156">
        <f t="shared" si="6"/>
        <v>0</v>
      </c>
      <c r="BH151" s="156">
        <f t="shared" si="7"/>
        <v>0</v>
      </c>
      <c r="BI151" s="156">
        <f t="shared" si="8"/>
        <v>0</v>
      </c>
      <c r="BJ151" s="14" t="s">
        <v>76</v>
      </c>
      <c r="BK151" s="156">
        <f t="shared" si="9"/>
        <v>0</v>
      </c>
      <c r="BL151" s="14" t="s">
        <v>131</v>
      </c>
      <c r="BM151" s="155" t="s">
        <v>230</v>
      </c>
    </row>
    <row r="152" spans="1:65" s="2" customFormat="1" ht="24.2" customHeight="1" x14ac:dyDescent="0.2">
      <c r="A152" s="26"/>
      <c r="B152" s="143"/>
      <c r="C152" s="144" t="s">
        <v>231</v>
      </c>
      <c r="D152" s="144" t="s">
        <v>127</v>
      </c>
      <c r="E152" s="145" t="s">
        <v>232</v>
      </c>
      <c r="F152" s="146" t="s">
        <v>233</v>
      </c>
      <c r="G152" s="147" t="s">
        <v>234</v>
      </c>
      <c r="H152" s="148">
        <v>486.52199999999999</v>
      </c>
      <c r="I152" s="149"/>
      <c r="J152" s="149">
        <f t="shared" si="0"/>
        <v>0</v>
      </c>
      <c r="K152" s="150"/>
      <c r="L152" s="27"/>
      <c r="M152" s="151" t="s">
        <v>1</v>
      </c>
      <c r="N152" s="152" t="s">
        <v>34</v>
      </c>
      <c r="O152" s="153">
        <v>0</v>
      </c>
      <c r="P152" s="153">
        <f t="shared" si="1"/>
        <v>0</v>
      </c>
      <c r="Q152" s="153">
        <v>0</v>
      </c>
      <c r="R152" s="153">
        <f t="shared" si="2"/>
        <v>0</v>
      </c>
      <c r="S152" s="153">
        <v>0</v>
      </c>
      <c r="T152" s="154">
        <f t="shared" si="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131</v>
      </c>
      <c r="AT152" s="155" t="s">
        <v>127</v>
      </c>
      <c r="AU152" s="155" t="s">
        <v>78</v>
      </c>
      <c r="AY152" s="14" t="s">
        <v>124</v>
      </c>
      <c r="BE152" s="156">
        <f t="shared" si="4"/>
        <v>0</v>
      </c>
      <c r="BF152" s="156">
        <f t="shared" si="5"/>
        <v>0</v>
      </c>
      <c r="BG152" s="156">
        <f t="shared" si="6"/>
        <v>0</v>
      </c>
      <c r="BH152" s="156">
        <f t="shared" si="7"/>
        <v>0</v>
      </c>
      <c r="BI152" s="156">
        <f t="shared" si="8"/>
        <v>0</v>
      </c>
      <c r="BJ152" s="14" t="s">
        <v>76</v>
      </c>
      <c r="BK152" s="156">
        <f t="shared" si="9"/>
        <v>0</v>
      </c>
      <c r="BL152" s="14" t="s">
        <v>131</v>
      </c>
      <c r="BM152" s="155" t="s">
        <v>235</v>
      </c>
    </row>
    <row r="153" spans="1:65" s="2" customFormat="1" ht="24.2" customHeight="1" x14ac:dyDescent="0.2">
      <c r="A153" s="26"/>
      <c r="B153" s="143"/>
      <c r="C153" s="144" t="s">
        <v>236</v>
      </c>
      <c r="D153" s="144" t="s">
        <v>127</v>
      </c>
      <c r="E153" s="145" t="s">
        <v>237</v>
      </c>
      <c r="F153" s="146" t="s">
        <v>238</v>
      </c>
      <c r="G153" s="147" t="s">
        <v>234</v>
      </c>
      <c r="H153" s="148">
        <v>486.52199999999999</v>
      </c>
      <c r="I153" s="149"/>
      <c r="J153" s="149">
        <f t="shared" si="0"/>
        <v>0</v>
      </c>
      <c r="K153" s="150"/>
      <c r="L153" s="27"/>
      <c r="M153" s="151" t="s">
        <v>1</v>
      </c>
      <c r="N153" s="152" t="s">
        <v>34</v>
      </c>
      <c r="O153" s="153">
        <v>0</v>
      </c>
      <c r="P153" s="153">
        <f t="shared" si="1"/>
        <v>0</v>
      </c>
      <c r="Q153" s="153">
        <v>0</v>
      </c>
      <c r="R153" s="153">
        <f t="shared" si="2"/>
        <v>0</v>
      </c>
      <c r="S153" s="153">
        <v>0</v>
      </c>
      <c r="T153" s="154">
        <f t="shared" si="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131</v>
      </c>
      <c r="AT153" s="155" t="s">
        <v>127</v>
      </c>
      <c r="AU153" s="155" t="s">
        <v>78</v>
      </c>
      <c r="AY153" s="14" t="s">
        <v>124</v>
      </c>
      <c r="BE153" s="156">
        <f t="shared" si="4"/>
        <v>0</v>
      </c>
      <c r="BF153" s="156">
        <f t="shared" si="5"/>
        <v>0</v>
      </c>
      <c r="BG153" s="156">
        <f t="shared" si="6"/>
        <v>0</v>
      </c>
      <c r="BH153" s="156">
        <f t="shared" si="7"/>
        <v>0</v>
      </c>
      <c r="BI153" s="156">
        <f t="shared" si="8"/>
        <v>0</v>
      </c>
      <c r="BJ153" s="14" t="s">
        <v>76</v>
      </c>
      <c r="BK153" s="156">
        <f t="shared" si="9"/>
        <v>0</v>
      </c>
      <c r="BL153" s="14" t="s">
        <v>131</v>
      </c>
      <c r="BM153" s="155" t="s">
        <v>239</v>
      </c>
    </row>
    <row r="154" spans="1:65" s="12" customFormat="1" ht="22.9" customHeight="1" x14ac:dyDescent="0.2">
      <c r="B154" s="131"/>
      <c r="D154" s="132" t="s">
        <v>68</v>
      </c>
      <c r="E154" s="141" t="s">
        <v>240</v>
      </c>
      <c r="F154" s="141" t="s">
        <v>241</v>
      </c>
      <c r="J154" s="142">
        <f>BK154</f>
        <v>0</v>
      </c>
      <c r="L154" s="131"/>
      <c r="M154" s="135"/>
      <c r="N154" s="136"/>
      <c r="O154" s="136"/>
      <c r="P154" s="137">
        <f>SUM(P155:P156)</f>
        <v>3.1680000000000001</v>
      </c>
      <c r="Q154" s="136"/>
      <c r="R154" s="137">
        <f>SUM(R155:R156)</f>
        <v>1.8E-3</v>
      </c>
      <c r="S154" s="136"/>
      <c r="T154" s="138">
        <f>SUM(T155:T156)</f>
        <v>0</v>
      </c>
      <c r="AR154" s="132" t="s">
        <v>78</v>
      </c>
      <c r="AT154" s="139" t="s">
        <v>68</v>
      </c>
      <c r="AU154" s="139" t="s">
        <v>76</v>
      </c>
      <c r="AY154" s="132" t="s">
        <v>124</v>
      </c>
      <c r="BK154" s="140">
        <f>SUM(BK155:BK156)</f>
        <v>0</v>
      </c>
    </row>
    <row r="155" spans="1:65" s="2" customFormat="1" ht="24.2" customHeight="1" x14ac:dyDescent="0.2">
      <c r="A155" s="26"/>
      <c r="B155" s="143"/>
      <c r="C155" s="144" t="s">
        <v>242</v>
      </c>
      <c r="D155" s="144" t="s">
        <v>127</v>
      </c>
      <c r="E155" s="145" t="s">
        <v>243</v>
      </c>
      <c r="F155" s="146" t="s">
        <v>244</v>
      </c>
      <c r="G155" s="147" t="s">
        <v>130</v>
      </c>
      <c r="H155" s="148">
        <v>36</v>
      </c>
      <c r="I155" s="149"/>
      <c r="J155" s="149">
        <f>ROUND(I155*H155,2)</f>
        <v>0</v>
      </c>
      <c r="K155" s="150"/>
      <c r="L155" s="27"/>
      <c r="M155" s="151" t="s">
        <v>1</v>
      </c>
      <c r="N155" s="152" t="s">
        <v>34</v>
      </c>
      <c r="O155" s="153">
        <v>2.8000000000000001E-2</v>
      </c>
      <c r="P155" s="153">
        <f>O155*H155</f>
        <v>1.008</v>
      </c>
      <c r="Q155" s="153">
        <v>2.0000000000000002E-5</v>
      </c>
      <c r="R155" s="153">
        <f>Q155*H155</f>
        <v>7.2000000000000005E-4</v>
      </c>
      <c r="S155" s="153">
        <v>0</v>
      </c>
      <c r="T155" s="154">
        <f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131</v>
      </c>
      <c r="AT155" s="155" t="s">
        <v>127</v>
      </c>
      <c r="AU155" s="155" t="s">
        <v>78</v>
      </c>
      <c r="AY155" s="14" t="s">
        <v>124</v>
      </c>
      <c r="BE155" s="156">
        <f>IF(N155="základní",J155,0)</f>
        <v>0</v>
      </c>
      <c r="BF155" s="156">
        <f>IF(N155="snížená",J155,0)</f>
        <v>0</v>
      </c>
      <c r="BG155" s="156">
        <f>IF(N155="zákl. přenesená",J155,0)</f>
        <v>0</v>
      </c>
      <c r="BH155" s="156">
        <f>IF(N155="sníž. přenesená",J155,0)</f>
        <v>0</v>
      </c>
      <c r="BI155" s="156">
        <f>IF(N155="nulová",J155,0)</f>
        <v>0</v>
      </c>
      <c r="BJ155" s="14" t="s">
        <v>76</v>
      </c>
      <c r="BK155" s="156">
        <f>ROUND(I155*H155,2)</f>
        <v>0</v>
      </c>
      <c r="BL155" s="14" t="s">
        <v>131</v>
      </c>
      <c r="BM155" s="155" t="s">
        <v>245</v>
      </c>
    </row>
    <row r="156" spans="1:65" s="2" customFormat="1" ht="24.2" customHeight="1" x14ac:dyDescent="0.2">
      <c r="A156" s="26"/>
      <c r="B156" s="143"/>
      <c r="C156" s="144" t="s">
        <v>246</v>
      </c>
      <c r="D156" s="144" t="s">
        <v>127</v>
      </c>
      <c r="E156" s="145" t="s">
        <v>247</v>
      </c>
      <c r="F156" s="146" t="s">
        <v>248</v>
      </c>
      <c r="G156" s="147" t="s">
        <v>130</v>
      </c>
      <c r="H156" s="148">
        <v>36</v>
      </c>
      <c r="I156" s="149"/>
      <c r="J156" s="149">
        <f>ROUND(I156*H156,2)</f>
        <v>0</v>
      </c>
      <c r="K156" s="150"/>
      <c r="L156" s="27"/>
      <c r="M156" s="161" t="s">
        <v>1</v>
      </c>
      <c r="N156" s="162" t="s">
        <v>34</v>
      </c>
      <c r="O156" s="163">
        <v>0.06</v>
      </c>
      <c r="P156" s="163">
        <f>O156*H156</f>
        <v>2.16</v>
      </c>
      <c r="Q156" s="163">
        <v>3.0000000000000001E-5</v>
      </c>
      <c r="R156" s="163">
        <f>Q156*H156</f>
        <v>1.08E-3</v>
      </c>
      <c r="S156" s="163">
        <v>0</v>
      </c>
      <c r="T156" s="164">
        <f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5" t="s">
        <v>131</v>
      </c>
      <c r="AT156" s="155" t="s">
        <v>127</v>
      </c>
      <c r="AU156" s="155" t="s">
        <v>78</v>
      </c>
      <c r="AY156" s="14" t="s">
        <v>124</v>
      </c>
      <c r="BE156" s="156">
        <f>IF(N156="základní",J156,0)</f>
        <v>0</v>
      </c>
      <c r="BF156" s="156">
        <f>IF(N156="snížená",J156,0)</f>
        <v>0</v>
      </c>
      <c r="BG156" s="156">
        <f>IF(N156="zákl. přenesená",J156,0)</f>
        <v>0</v>
      </c>
      <c r="BH156" s="156">
        <f>IF(N156="sníž. přenesená",J156,0)</f>
        <v>0</v>
      </c>
      <c r="BI156" s="156">
        <f>IF(N156="nulová",J156,0)</f>
        <v>0</v>
      </c>
      <c r="BJ156" s="14" t="s">
        <v>76</v>
      </c>
      <c r="BK156" s="156">
        <f>ROUND(I156*H156,2)</f>
        <v>0</v>
      </c>
      <c r="BL156" s="14" t="s">
        <v>131</v>
      </c>
      <c r="BM156" s="155" t="s">
        <v>249</v>
      </c>
    </row>
    <row r="157" spans="1:65" s="2" customFormat="1" ht="6.95" customHeight="1" x14ac:dyDescent="0.2">
      <c r="A157" s="26"/>
      <c r="B157" s="41"/>
      <c r="C157" s="42"/>
      <c r="D157" s="42"/>
      <c r="E157" s="42"/>
      <c r="F157" s="42"/>
      <c r="G157" s="42"/>
      <c r="H157" s="42"/>
      <c r="I157" s="42"/>
      <c r="J157" s="42"/>
      <c r="K157" s="42"/>
      <c r="L157" s="27"/>
      <c r="M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</row>
  </sheetData>
  <autoFilter ref="C122:K156" xr:uid="{00000000-0009-0000-0000-000001000000}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7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337"/>
  <sheetViews>
    <sheetView showGridLines="0" topLeftCell="A120" workbookViewId="0">
      <selection activeCell="I135" sqref="I135:I336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x14ac:dyDescent="0.2">
      <c r="A1" s="92"/>
    </row>
    <row r="2" spans="1:46" s="1" customFormat="1" ht="36.950000000000003" customHeight="1" x14ac:dyDescent="0.2">
      <c r="L2" s="226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4" t="s">
        <v>86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78</v>
      </c>
    </row>
    <row r="4" spans="1:46" s="1" customFormat="1" ht="24.95" customHeight="1" x14ac:dyDescent="0.2">
      <c r="B4" s="17"/>
      <c r="D4" s="18" t="s">
        <v>96</v>
      </c>
      <c r="L4" s="17"/>
      <c r="M4" s="93" t="s">
        <v>10</v>
      </c>
      <c r="AT4" s="14" t="s">
        <v>3</v>
      </c>
    </row>
    <row r="5" spans="1:46" s="1" customFormat="1" ht="6.95" customHeight="1" x14ac:dyDescent="0.2">
      <c r="B5" s="17"/>
      <c r="L5" s="17"/>
    </row>
    <row r="6" spans="1:46" s="1" customFormat="1" ht="12" customHeight="1" x14ac:dyDescent="0.2">
      <c r="B6" s="17"/>
      <c r="D6" s="23" t="s">
        <v>14</v>
      </c>
      <c r="L6" s="17"/>
    </row>
    <row r="7" spans="1:46" s="1" customFormat="1" ht="16.5" customHeight="1" x14ac:dyDescent="0.2">
      <c r="B7" s="17"/>
      <c r="E7" s="232" t="str">
        <f>'Rekapitulace stavby'!K6</f>
        <v>KHS JmK - Rekonstrukce vytápění Blansko, Mlýnská 684/2</v>
      </c>
      <c r="F7" s="233"/>
      <c r="G7" s="233"/>
      <c r="H7" s="233"/>
      <c r="L7" s="17"/>
    </row>
    <row r="8" spans="1:46" s="1" customFormat="1" ht="12" customHeight="1" x14ac:dyDescent="0.2">
      <c r="B8" s="17"/>
      <c r="D8" s="23" t="s">
        <v>97</v>
      </c>
      <c r="L8" s="17"/>
    </row>
    <row r="9" spans="1:46" s="2" customFormat="1" ht="16.5" customHeight="1" x14ac:dyDescent="0.2">
      <c r="A9" s="26"/>
      <c r="B9" s="27"/>
      <c r="C9" s="26"/>
      <c r="D9" s="26"/>
      <c r="E9" s="232" t="s">
        <v>98</v>
      </c>
      <c r="F9" s="231"/>
      <c r="G9" s="231"/>
      <c r="H9" s="231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 x14ac:dyDescent="0.2">
      <c r="A10" s="26"/>
      <c r="B10" s="27"/>
      <c r="C10" s="26"/>
      <c r="D10" s="23" t="s">
        <v>99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 x14ac:dyDescent="0.2">
      <c r="A11" s="26"/>
      <c r="B11" s="27"/>
      <c r="C11" s="26"/>
      <c r="D11" s="26"/>
      <c r="E11" s="193" t="s">
        <v>250</v>
      </c>
      <c r="F11" s="231"/>
      <c r="G11" s="231"/>
      <c r="H11" s="231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x14ac:dyDescent="0.2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 x14ac:dyDescent="0.2">
      <c r="A13" s="26"/>
      <c r="B13" s="27"/>
      <c r="C13" s="26"/>
      <c r="D13" s="23" t="s">
        <v>16</v>
      </c>
      <c r="E13" s="26"/>
      <c r="F13" s="21" t="s">
        <v>1</v>
      </c>
      <c r="G13" s="26"/>
      <c r="H13" s="26"/>
      <c r="I13" s="23" t="s">
        <v>17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 x14ac:dyDescent="0.2">
      <c r="A14" s="26"/>
      <c r="B14" s="27"/>
      <c r="C14" s="26"/>
      <c r="D14" s="23" t="s">
        <v>18</v>
      </c>
      <c r="E14" s="26"/>
      <c r="F14" s="21" t="s">
        <v>19</v>
      </c>
      <c r="G14" s="26"/>
      <c r="H14" s="26"/>
      <c r="I14" s="23" t="s">
        <v>20</v>
      </c>
      <c r="J14" s="49">
        <f>'Rekapitulace stavby'!AN8</f>
        <v>44528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 x14ac:dyDescent="0.2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 x14ac:dyDescent="0.2">
      <c r="A16" s="26"/>
      <c r="B16" s="27"/>
      <c r="C16" s="26"/>
      <c r="D16" s="23" t="s">
        <v>21</v>
      </c>
      <c r="E16" s="26"/>
      <c r="F16" s="171" t="str">
        <f>'D 1 - Plynová odběrná zař...'!F94</f>
        <v>dokumentace pro výběr zhotovitele  (DVZ)</v>
      </c>
      <c r="G16" s="26"/>
      <c r="H16" s="26"/>
      <c r="I16" s="23" t="s">
        <v>22</v>
      </c>
      <c r="J16" s="21" t="str">
        <f>IF('Rekapitulace stavby'!AN10="","",'Rekapitulace stavby'!AN10)</f>
        <v/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 x14ac:dyDescent="0.2">
      <c r="A17" s="26"/>
      <c r="B17" s="27"/>
      <c r="C17" s="26"/>
      <c r="D17" s="26"/>
      <c r="E17" s="21" t="str">
        <f>IF('Rekapitulace stavby'!E11="","",'Rekapitulace stavby'!E11)</f>
        <v xml:space="preserve"> </v>
      </c>
      <c r="F17" s="26"/>
      <c r="G17" s="26"/>
      <c r="H17" s="26"/>
      <c r="I17" s="23" t="s">
        <v>23</v>
      </c>
      <c r="J17" s="21" t="str">
        <f>IF('Rekapitulace stavby'!AN11="","",'Rekapitulace stavby'!AN11)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 x14ac:dyDescent="0.2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 x14ac:dyDescent="0.2">
      <c r="A19" s="26"/>
      <c r="B19" s="27"/>
      <c r="C19" s="26"/>
      <c r="D19" s="23" t="s">
        <v>24</v>
      </c>
      <c r="E19" s="26"/>
      <c r="F19" s="26"/>
      <c r="G19" s="26"/>
      <c r="H19" s="26"/>
      <c r="I19" s="23" t="s">
        <v>22</v>
      </c>
      <c r="J19" s="21" t="str">
        <f>'Rekapitulace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 x14ac:dyDescent="0.2">
      <c r="A20" s="26"/>
      <c r="B20" s="27"/>
      <c r="C20" s="26"/>
      <c r="D20" s="26"/>
      <c r="E20" s="219" t="str">
        <f>'Rekapitulace stavby'!E14</f>
        <v xml:space="preserve"> </v>
      </c>
      <c r="F20" s="219"/>
      <c r="G20" s="219"/>
      <c r="H20" s="219"/>
      <c r="I20" s="23" t="s">
        <v>23</v>
      </c>
      <c r="J20" s="21" t="str">
        <f>'Rekapitulace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 x14ac:dyDescent="0.2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 x14ac:dyDescent="0.2">
      <c r="A22" s="26"/>
      <c r="B22" s="27"/>
      <c r="C22" s="26"/>
      <c r="D22" s="23" t="s">
        <v>25</v>
      </c>
      <c r="E22" s="26"/>
      <c r="F22" s="26"/>
      <c r="G22" s="26"/>
      <c r="H22" s="26"/>
      <c r="I22" s="23" t="s">
        <v>22</v>
      </c>
      <c r="J22" s="21" t="str">
        <f>IF('Rekapitulace stavby'!AN16="","",'Rekapitulace stavby'!AN16)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 x14ac:dyDescent="0.2">
      <c r="A23" s="26"/>
      <c r="B23" s="27"/>
      <c r="C23" s="26"/>
      <c r="D23" s="26"/>
      <c r="E23" s="21" t="str">
        <f>IF('Rekapitulace stavby'!E17="","",'Rekapitulace stavby'!E17)</f>
        <v xml:space="preserve"> </v>
      </c>
      <c r="F23" s="26"/>
      <c r="G23" s="26"/>
      <c r="H23" s="26"/>
      <c r="I23" s="23" t="s">
        <v>23</v>
      </c>
      <c r="J23" s="21" t="str">
        <f>IF('Rekapitulace stavby'!AN17="","",'Rekapitulace stavby'!AN17)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 x14ac:dyDescent="0.2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 x14ac:dyDescent="0.2">
      <c r="A25" s="26"/>
      <c r="B25" s="27"/>
      <c r="C25" s="26"/>
      <c r="D25" s="23" t="s">
        <v>27</v>
      </c>
      <c r="E25" s="26"/>
      <c r="F25" s="26"/>
      <c r="G25" s="26"/>
      <c r="H25" s="26"/>
      <c r="I25" s="23" t="s">
        <v>22</v>
      </c>
      <c r="J25" s="21" t="str">
        <f>IF('Rekapitulace stavby'!AN19="","",'Rekapitulace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 x14ac:dyDescent="0.2">
      <c r="A26" s="26"/>
      <c r="B26" s="27"/>
      <c r="C26" s="26"/>
      <c r="D26" s="26"/>
      <c r="E26" s="21" t="str">
        <f>IF('Rekapitulace stavby'!E20="","",'Rekapitulace stavby'!E20)</f>
        <v xml:space="preserve"> </v>
      </c>
      <c r="F26" s="26"/>
      <c r="G26" s="26"/>
      <c r="H26" s="26"/>
      <c r="I26" s="23" t="s">
        <v>23</v>
      </c>
      <c r="J26" s="21" t="str">
        <f>IF('Rekapitulace stavby'!AN20="","",'Rekapitulace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 x14ac:dyDescent="0.2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 x14ac:dyDescent="0.2">
      <c r="A28" s="26"/>
      <c r="B28" s="27"/>
      <c r="C28" s="26"/>
      <c r="D28" s="23" t="s">
        <v>28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 x14ac:dyDescent="0.2">
      <c r="A29" s="94"/>
      <c r="B29" s="95"/>
      <c r="C29" s="94"/>
      <c r="D29" s="94"/>
      <c r="E29" s="222" t="s">
        <v>1</v>
      </c>
      <c r="F29" s="222"/>
      <c r="G29" s="222"/>
      <c r="H29" s="222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5" customHeight="1" x14ac:dyDescent="0.2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 x14ac:dyDescent="0.2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 x14ac:dyDescent="0.2">
      <c r="A32" s="26"/>
      <c r="B32" s="27"/>
      <c r="C32" s="26"/>
      <c r="D32" s="97" t="s">
        <v>29</v>
      </c>
      <c r="E32" s="26"/>
      <c r="F32" s="26"/>
      <c r="G32" s="26"/>
      <c r="H32" s="26"/>
      <c r="I32" s="26"/>
      <c r="J32" s="65">
        <f>ROUND(J132,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 x14ac:dyDescent="0.2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 x14ac:dyDescent="0.2">
      <c r="A34" s="26"/>
      <c r="B34" s="27"/>
      <c r="C34" s="26"/>
      <c r="D34" s="26"/>
      <c r="E34" s="26"/>
      <c r="F34" s="30" t="s">
        <v>31</v>
      </c>
      <c r="G34" s="26"/>
      <c r="H34" s="26"/>
      <c r="I34" s="30" t="s">
        <v>30</v>
      </c>
      <c r="J34" s="30" t="s">
        <v>32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 x14ac:dyDescent="0.2">
      <c r="A35" s="26"/>
      <c r="B35" s="27"/>
      <c r="C35" s="26"/>
      <c r="D35" s="98" t="s">
        <v>33</v>
      </c>
      <c r="E35" s="23" t="s">
        <v>34</v>
      </c>
      <c r="F35" s="99">
        <f>ROUND((SUM(BE132:BE336)),  2)</f>
        <v>0</v>
      </c>
      <c r="G35" s="26"/>
      <c r="H35" s="26"/>
      <c r="I35" s="100">
        <v>0.21</v>
      </c>
      <c r="J35" s="99">
        <f>ROUND(((SUM(BE132:BE336))*I35),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 x14ac:dyDescent="0.2">
      <c r="A36" s="26"/>
      <c r="B36" s="27"/>
      <c r="C36" s="26"/>
      <c r="D36" s="26"/>
      <c r="E36" s="23" t="s">
        <v>35</v>
      </c>
      <c r="F36" s="99">
        <f>ROUND((SUM(BF132:BF336)),  2)</f>
        <v>0</v>
      </c>
      <c r="G36" s="26"/>
      <c r="H36" s="26"/>
      <c r="I36" s="100">
        <v>0.15</v>
      </c>
      <c r="J36" s="99">
        <f>ROUND(((SUM(BF132:BF336))*I36),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 x14ac:dyDescent="0.2">
      <c r="A37" s="26"/>
      <c r="B37" s="27"/>
      <c r="C37" s="26"/>
      <c r="D37" s="26"/>
      <c r="E37" s="23" t="s">
        <v>36</v>
      </c>
      <c r="F37" s="99">
        <f>ROUND((SUM(BG132:BG336)),  2)</f>
        <v>0</v>
      </c>
      <c r="G37" s="26"/>
      <c r="H37" s="26"/>
      <c r="I37" s="100">
        <v>0.21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 x14ac:dyDescent="0.2">
      <c r="A38" s="26"/>
      <c r="B38" s="27"/>
      <c r="C38" s="26"/>
      <c r="D38" s="26"/>
      <c r="E38" s="23" t="s">
        <v>37</v>
      </c>
      <c r="F38" s="99">
        <f>ROUND((SUM(BH132:BH336)),  2)</f>
        <v>0</v>
      </c>
      <c r="G38" s="26"/>
      <c r="H38" s="26"/>
      <c r="I38" s="100">
        <v>0.15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 x14ac:dyDescent="0.2">
      <c r="A39" s="26"/>
      <c r="B39" s="27"/>
      <c r="C39" s="26"/>
      <c r="D39" s="26"/>
      <c r="E39" s="23" t="s">
        <v>38</v>
      </c>
      <c r="F39" s="99">
        <f>ROUND((SUM(BI132:BI336)),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 x14ac:dyDescent="0.2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 x14ac:dyDescent="0.2">
      <c r="A41" s="26"/>
      <c r="B41" s="27"/>
      <c r="C41" s="101"/>
      <c r="D41" s="102" t="s">
        <v>39</v>
      </c>
      <c r="E41" s="54"/>
      <c r="F41" s="54"/>
      <c r="G41" s="103" t="s">
        <v>40</v>
      </c>
      <c r="H41" s="104" t="s">
        <v>41</v>
      </c>
      <c r="I41" s="54"/>
      <c r="J41" s="105">
        <f>SUM(J32:J39)</f>
        <v>0</v>
      </c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 x14ac:dyDescent="0.2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 x14ac:dyDescent="0.2">
      <c r="B43" s="17"/>
      <c r="L43" s="17"/>
    </row>
    <row r="44" spans="1:31" s="1" customFormat="1" ht="14.45" customHeight="1" x14ac:dyDescent="0.2">
      <c r="B44" s="17"/>
      <c r="L44" s="17"/>
    </row>
    <row r="45" spans="1:31" s="1" customFormat="1" ht="14.45" customHeight="1" x14ac:dyDescent="0.2">
      <c r="B45" s="17"/>
      <c r="L45" s="17"/>
    </row>
    <row r="46" spans="1:31" s="1" customFormat="1" ht="14.45" customHeight="1" x14ac:dyDescent="0.2">
      <c r="B46" s="17"/>
      <c r="L46" s="17"/>
    </row>
    <row r="47" spans="1:31" s="1" customFormat="1" ht="14.45" customHeight="1" x14ac:dyDescent="0.2">
      <c r="B47" s="17"/>
      <c r="L47" s="17"/>
    </row>
    <row r="48" spans="1:31" s="1" customFormat="1" ht="14.45" customHeight="1" x14ac:dyDescent="0.2">
      <c r="B48" s="17"/>
      <c r="L48" s="17"/>
    </row>
    <row r="49" spans="1:31" s="1" customFormat="1" ht="14.45" customHeight="1" x14ac:dyDescent="0.2">
      <c r="B49" s="17"/>
      <c r="L49" s="17"/>
    </row>
    <row r="50" spans="1:31" s="2" customFormat="1" ht="14.45" customHeight="1" x14ac:dyDescent="0.2">
      <c r="B50" s="36"/>
      <c r="D50" s="37" t="s">
        <v>42</v>
      </c>
      <c r="E50" s="38"/>
      <c r="F50" s="38"/>
      <c r="G50" s="37" t="s">
        <v>43</v>
      </c>
      <c r="H50" s="38"/>
      <c r="I50" s="38"/>
      <c r="J50" s="38"/>
      <c r="K50" s="38"/>
      <c r="L50" s="36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26"/>
      <c r="B61" s="27"/>
      <c r="C61" s="26"/>
      <c r="D61" s="39" t="s">
        <v>44</v>
      </c>
      <c r="E61" s="29"/>
      <c r="F61" s="107" t="s">
        <v>45</v>
      </c>
      <c r="G61" s="39" t="s">
        <v>44</v>
      </c>
      <c r="H61" s="29"/>
      <c r="I61" s="29"/>
      <c r="J61" s="108" t="s">
        <v>45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6"/>
      <c r="B65" s="27"/>
      <c r="C65" s="26"/>
      <c r="D65" s="37" t="s">
        <v>46</v>
      </c>
      <c r="E65" s="40"/>
      <c r="F65" s="40"/>
      <c r="G65" s="37" t="s">
        <v>47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2.75" x14ac:dyDescent="0.2">
      <c r="A76" s="26"/>
      <c r="B76" s="27"/>
      <c r="C76" s="26"/>
      <c r="D76" s="39" t="s">
        <v>44</v>
      </c>
      <c r="E76" s="29"/>
      <c r="F76" s="107" t="s">
        <v>45</v>
      </c>
      <c r="G76" s="39" t="s">
        <v>44</v>
      </c>
      <c r="H76" s="29"/>
      <c r="I76" s="29"/>
      <c r="J76" s="108" t="s">
        <v>45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 x14ac:dyDescent="0.2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 x14ac:dyDescent="0.2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 x14ac:dyDescent="0.2">
      <c r="A82" s="26"/>
      <c r="B82" s="27"/>
      <c r="C82" s="18" t="s">
        <v>101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 x14ac:dyDescent="0.2">
      <c r="A84" s="26"/>
      <c r="B84" s="27"/>
      <c r="C84" s="23" t="s">
        <v>14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 x14ac:dyDescent="0.2">
      <c r="A85" s="26"/>
      <c r="B85" s="27"/>
      <c r="C85" s="26"/>
      <c r="D85" s="26"/>
      <c r="E85" s="232" t="str">
        <f>E7</f>
        <v>KHS JmK - Rekonstrukce vytápění Blansko, Mlýnská 684/2</v>
      </c>
      <c r="F85" s="233"/>
      <c r="G85" s="233"/>
      <c r="H85" s="233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 x14ac:dyDescent="0.2">
      <c r="B86" s="17"/>
      <c r="C86" s="23" t="s">
        <v>97</v>
      </c>
      <c r="L86" s="17"/>
    </row>
    <row r="87" spans="1:31" s="2" customFormat="1" ht="16.5" customHeight="1" x14ac:dyDescent="0.2">
      <c r="A87" s="26"/>
      <c r="B87" s="27"/>
      <c r="C87" s="26"/>
      <c r="D87" s="26"/>
      <c r="E87" s="232" t="s">
        <v>98</v>
      </c>
      <c r="F87" s="231"/>
      <c r="G87" s="231"/>
      <c r="H87" s="231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 x14ac:dyDescent="0.2">
      <c r="A88" s="26"/>
      <c r="B88" s="27"/>
      <c r="C88" s="23" t="s">
        <v>99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 x14ac:dyDescent="0.2">
      <c r="A89" s="26"/>
      <c r="B89" s="27"/>
      <c r="C89" s="26"/>
      <c r="D89" s="26"/>
      <c r="E89" s="193" t="str">
        <f>E11</f>
        <v xml:space="preserve">D 2.1 - Zdroj tepla - technologická část </v>
      </c>
      <c r="F89" s="231"/>
      <c r="G89" s="231"/>
      <c r="H89" s="231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 x14ac:dyDescent="0.2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 x14ac:dyDescent="0.2">
      <c r="A91" s="26"/>
      <c r="B91" s="27"/>
      <c r="C91" s="23" t="s">
        <v>18</v>
      </c>
      <c r="D91" s="26"/>
      <c r="E91" s="26"/>
      <c r="F91" s="21" t="str">
        <f>F14</f>
        <v xml:space="preserve"> </v>
      </c>
      <c r="G91" s="26"/>
      <c r="H91" s="26"/>
      <c r="I91" s="23" t="s">
        <v>20</v>
      </c>
      <c r="J91" s="49">
        <f>IF(J14="","",J14)</f>
        <v>44528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 x14ac:dyDescent="0.2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customHeight="1" x14ac:dyDescent="0.2">
      <c r="A93" s="26"/>
      <c r="B93" s="27"/>
      <c r="C93" s="23" t="s">
        <v>21</v>
      </c>
      <c r="D93" s="26"/>
      <c r="E93" s="26"/>
      <c r="F93" s="21" t="str">
        <f>E17</f>
        <v xml:space="preserve"> </v>
      </c>
      <c r="G93" s="26"/>
      <c r="H93" s="26"/>
      <c r="I93" s="23" t="s">
        <v>25</v>
      </c>
      <c r="J93" s="24" t="str">
        <f>E23</f>
        <v xml:space="preserve"> 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 x14ac:dyDescent="0.2">
      <c r="A94" s="26"/>
      <c r="B94" s="27"/>
      <c r="C94" s="23" t="s">
        <v>24</v>
      </c>
      <c r="D94" s="26"/>
      <c r="E94" s="26"/>
      <c r="F94" s="21" t="str">
        <f>F16</f>
        <v>dokumentace pro výběr zhotovitele  (DVZ)</v>
      </c>
      <c r="G94" s="26"/>
      <c r="H94" s="26"/>
      <c r="I94" s="23" t="s">
        <v>27</v>
      </c>
      <c r="J94" s="24" t="str">
        <f>E26</f>
        <v xml:space="preserve"> 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 x14ac:dyDescent="0.2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 x14ac:dyDescent="0.2">
      <c r="A96" s="26"/>
      <c r="B96" s="27"/>
      <c r="C96" s="109" t="s">
        <v>102</v>
      </c>
      <c r="D96" s="101"/>
      <c r="E96" s="101"/>
      <c r="F96" s="101"/>
      <c r="G96" s="101"/>
      <c r="H96" s="101"/>
      <c r="I96" s="101"/>
      <c r="J96" s="110" t="s">
        <v>103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 x14ac:dyDescent="0.2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 x14ac:dyDescent="0.2">
      <c r="A98" s="26"/>
      <c r="B98" s="27"/>
      <c r="C98" s="111" t="s">
        <v>104</v>
      </c>
      <c r="D98" s="26"/>
      <c r="E98" s="26"/>
      <c r="F98" s="26"/>
      <c r="G98" s="26"/>
      <c r="H98" s="26"/>
      <c r="I98" s="26"/>
      <c r="J98" s="65">
        <f>J132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105</v>
      </c>
    </row>
    <row r="99" spans="1:47" s="9" customFormat="1" ht="24.95" customHeight="1" x14ac:dyDescent="0.2">
      <c r="B99" s="112"/>
      <c r="D99" s="113" t="s">
        <v>106</v>
      </c>
      <c r="E99" s="114"/>
      <c r="F99" s="114"/>
      <c r="G99" s="114"/>
      <c r="H99" s="114"/>
      <c r="I99" s="114"/>
      <c r="J99" s="115">
        <f>J133</f>
        <v>0</v>
      </c>
      <c r="L99" s="112"/>
    </row>
    <row r="100" spans="1:47" s="10" customFormat="1" ht="19.899999999999999" customHeight="1" x14ac:dyDescent="0.2">
      <c r="B100" s="116"/>
      <c r="D100" s="117" t="s">
        <v>251</v>
      </c>
      <c r="E100" s="118"/>
      <c r="F100" s="118"/>
      <c r="G100" s="118"/>
      <c r="H100" s="118"/>
      <c r="I100" s="118"/>
      <c r="J100" s="119">
        <f>J134</f>
        <v>0</v>
      </c>
      <c r="L100" s="116"/>
    </row>
    <row r="101" spans="1:47" s="10" customFormat="1" ht="19.899999999999999" customHeight="1" x14ac:dyDescent="0.2">
      <c r="B101" s="116"/>
      <c r="D101" s="117" t="s">
        <v>252</v>
      </c>
      <c r="E101" s="118"/>
      <c r="F101" s="118"/>
      <c r="G101" s="118"/>
      <c r="H101" s="118"/>
      <c r="I101" s="118"/>
      <c r="J101" s="119">
        <f>J143</f>
        <v>0</v>
      </c>
      <c r="L101" s="116"/>
    </row>
    <row r="102" spans="1:47" s="10" customFormat="1" ht="19.899999999999999" customHeight="1" x14ac:dyDescent="0.2">
      <c r="B102" s="116"/>
      <c r="D102" s="117" t="s">
        <v>253</v>
      </c>
      <c r="E102" s="118"/>
      <c r="F102" s="118"/>
      <c r="G102" s="118"/>
      <c r="H102" s="118"/>
      <c r="I102" s="118"/>
      <c r="J102" s="119">
        <f>J184</f>
        <v>0</v>
      </c>
      <c r="L102" s="116"/>
    </row>
    <row r="103" spans="1:47" s="10" customFormat="1" ht="19.899999999999999" customHeight="1" x14ac:dyDescent="0.2">
      <c r="B103" s="116"/>
      <c r="D103" s="117" t="s">
        <v>254</v>
      </c>
      <c r="E103" s="118"/>
      <c r="F103" s="118"/>
      <c r="G103" s="118"/>
      <c r="H103" s="118"/>
      <c r="I103" s="118"/>
      <c r="J103" s="119">
        <f>J196</f>
        <v>0</v>
      </c>
      <c r="L103" s="116"/>
    </row>
    <row r="104" spans="1:47" s="10" customFormat="1" ht="19.899999999999999" customHeight="1" x14ac:dyDescent="0.2">
      <c r="B104" s="116"/>
      <c r="D104" s="117" t="s">
        <v>255</v>
      </c>
      <c r="E104" s="118"/>
      <c r="F104" s="118"/>
      <c r="G104" s="118"/>
      <c r="H104" s="118"/>
      <c r="I104" s="118"/>
      <c r="J104" s="119">
        <f>J208</f>
        <v>0</v>
      </c>
      <c r="L104" s="116"/>
    </row>
    <row r="105" spans="1:47" s="10" customFormat="1" ht="19.899999999999999" customHeight="1" x14ac:dyDescent="0.2">
      <c r="B105" s="116"/>
      <c r="D105" s="117" t="s">
        <v>256</v>
      </c>
      <c r="E105" s="118"/>
      <c r="F105" s="118"/>
      <c r="G105" s="118"/>
      <c r="H105" s="118"/>
      <c r="I105" s="118"/>
      <c r="J105" s="119">
        <f>J253</f>
        <v>0</v>
      </c>
      <c r="L105" s="116"/>
    </row>
    <row r="106" spans="1:47" s="10" customFormat="1" ht="19.899999999999999" customHeight="1" x14ac:dyDescent="0.2">
      <c r="B106" s="116"/>
      <c r="D106" s="117" t="s">
        <v>257</v>
      </c>
      <c r="E106" s="118"/>
      <c r="F106" s="118"/>
      <c r="G106" s="118"/>
      <c r="H106" s="118"/>
      <c r="I106" s="118"/>
      <c r="J106" s="119">
        <f>J279</f>
        <v>0</v>
      </c>
      <c r="L106" s="116"/>
    </row>
    <row r="107" spans="1:47" s="10" customFormat="1" ht="19.899999999999999" customHeight="1" x14ac:dyDescent="0.2">
      <c r="B107" s="116"/>
      <c r="D107" s="117" t="s">
        <v>258</v>
      </c>
      <c r="E107" s="118"/>
      <c r="F107" s="118"/>
      <c r="G107" s="118"/>
      <c r="H107" s="118"/>
      <c r="I107" s="118"/>
      <c r="J107" s="119">
        <f>J290</f>
        <v>0</v>
      </c>
      <c r="L107" s="116"/>
    </row>
    <row r="108" spans="1:47" s="10" customFormat="1" ht="19.899999999999999" customHeight="1" x14ac:dyDescent="0.2">
      <c r="B108" s="116"/>
      <c r="D108" s="117" t="s">
        <v>259</v>
      </c>
      <c r="E108" s="118"/>
      <c r="F108" s="118"/>
      <c r="G108" s="118"/>
      <c r="H108" s="118"/>
      <c r="I108" s="118"/>
      <c r="J108" s="119">
        <f>J320</f>
        <v>0</v>
      </c>
      <c r="L108" s="116"/>
    </row>
    <row r="109" spans="1:47" s="10" customFormat="1" ht="19.899999999999999" customHeight="1" x14ac:dyDescent="0.2">
      <c r="B109" s="116"/>
      <c r="D109" s="117" t="s">
        <v>108</v>
      </c>
      <c r="E109" s="118"/>
      <c r="F109" s="118"/>
      <c r="G109" s="118"/>
      <c r="H109" s="118"/>
      <c r="I109" s="118"/>
      <c r="J109" s="119">
        <f>J326</f>
        <v>0</v>
      </c>
      <c r="L109" s="116"/>
    </row>
    <row r="110" spans="1:47" s="10" customFormat="1" ht="19.899999999999999" customHeight="1" x14ac:dyDescent="0.2">
      <c r="B110" s="116"/>
      <c r="D110" s="117" t="s">
        <v>260</v>
      </c>
      <c r="E110" s="118"/>
      <c r="F110" s="118"/>
      <c r="G110" s="118"/>
      <c r="H110" s="118"/>
      <c r="I110" s="118"/>
      <c r="J110" s="119">
        <f>J329</f>
        <v>0</v>
      </c>
      <c r="L110" s="116"/>
    </row>
    <row r="111" spans="1:47" s="2" customFormat="1" ht="21.75" customHeight="1" x14ac:dyDescent="0.2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2" customFormat="1" ht="6.95" customHeight="1" x14ac:dyDescent="0.2">
      <c r="A112" s="26"/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6" spans="1:31" s="2" customFormat="1" ht="6.95" customHeight="1" x14ac:dyDescent="0.2">
      <c r="A116" s="26"/>
      <c r="B116" s="43"/>
      <c r="C116" s="44"/>
      <c r="D116" s="44"/>
      <c r="E116" s="44"/>
      <c r="F116" s="44"/>
      <c r="G116" s="44"/>
      <c r="H116" s="44"/>
      <c r="I116" s="44"/>
      <c r="J116" s="44"/>
      <c r="K116" s="44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24.95" customHeight="1" x14ac:dyDescent="0.2">
      <c r="A117" s="26"/>
      <c r="B117" s="27"/>
      <c r="C117" s="18" t="s">
        <v>109</v>
      </c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6.95" customHeight="1" x14ac:dyDescent="0.2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12" customHeight="1" x14ac:dyDescent="0.2">
      <c r="A119" s="26"/>
      <c r="B119" s="27"/>
      <c r="C119" s="23" t="s">
        <v>14</v>
      </c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6.5" customHeight="1" x14ac:dyDescent="0.2">
      <c r="A120" s="26"/>
      <c r="B120" s="27"/>
      <c r="C120" s="26"/>
      <c r="D120" s="26"/>
      <c r="E120" s="232" t="str">
        <f>E7</f>
        <v>KHS JmK - Rekonstrukce vytápění Blansko, Mlýnská 684/2</v>
      </c>
      <c r="F120" s="233"/>
      <c r="G120" s="233"/>
      <c r="H120" s="233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1" customFormat="1" ht="12" customHeight="1" x14ac:dyDescent="0.2">
      <c r="B121" s="17"/>
      <c r="C121" s="23" t="s">
        <v>97</v>
      </c>
      <c r="L121" s="17"/>
    </row>
    <row r="122" spans="1:31" s="2" customFormat="1" ht="16.5" customHeight="1" x14ac:dyDescent="0.2">
      <c r="A122" s="26"/>
      <c r="B122" s="27"/>
      <c r="C122" s="26"/>
      <c r="D122" s="26"/>
      <c r="E122" s="232" t="s">
        <v>98</v>
      </c>
      <c r="F122" s="231"/>
      <c r="G122" s="231"/>
      <c r="H122" s="231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2" customHeight="1" x14ac:dyDescent="0.2">
      <c r="A123" s="26"/>
      <c r="B123" s="27"/>
      <c r="C123" s="23" t="s">
        <v>99</v>
      </c>
      <c r="D123" s="26"/>
      <c r="E123" s="26"/>
      <c r="F123" s="26"/>
      <c r="G123" s="26"/>
      <c r="H123" s="2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16.5" customHeight="1" x14ac:dyDescent="0.2">
      <c r="A124" s="26"/>
      <c r="B124" s="27"/>
      <c r="C124" s="26"/>
      <c r="D124" s="26"/>
      <c r="E124" s="193" t="str">
        <f>E11</f>
        <v xml:space="preserve">D 2.1 - Zdroj tepla - technologická část </v>
      </c>
      <c r="F124" s="231"/>
      <c r="G124" s="231"/>
      <c r="H124" s="231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6.95" customHeight="1" x14ac:dyDescent="0.2">
      <c r="A125" s="26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2" customHeight="1" x14ac:dyDescent="0.2">
      <c r="A126" s="26"/>
      <c r="B126" s="27"/>
      <c r="C126" s="23" t="s">
        <v>18</v>
      </c>
      <c r="D126" s="26"/>
      <c r="E126" s="26"/>
      <c r="F126" s="21" t="str">
        <f>F14</f>
        <v xml:space="preserve"> </v>
      </c>
      <c r="G126" s="26"/>
      <c r="H126" s="26"/>
      <c r="I126" s="23" t="s">
        <v>20</v>
      </c>
      <c r="J126" s="49">
        <f>IF(J14="","",J14)</f>
        <v>44528</v>
      </c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6.95" customHeight="1" x14ac:dyDescent="0.2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5.2" customHeight="1" x14ac:dyDescent="0.2">
      <c r="A128" s="26"/>
      <c r="B128" s="27"/>
      <c r="C128" s="23" t="s">
        <v>21</v>
      </c>
      <c r="D128" s="26"/>
      <c r="E128" s="26"/>
      <c r="F128" s="21" t="str">
        <f>E17</f>
        <v xml:space="preserve"> </v>
      </c>
      <c r="G128" s="26"/>
      <c r="H128" s="26"/>
      <c r="I128" s="23" t="s">
        <v>25</v>
      </c>
      <c r="J128" s="24" t="str">
        <f>E23</f>
        <v xml:space="preserve"> </v>
      </c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5.2" customHeight="1" x14ac:dyDescent="0.2">
      <c r="A129" s="26"/>
      <c r="B129" s="27"/>
      <c r="C129" s="23" t="s">
        <v>24</v>
      </c>
      <c r="D129" s="26"/>
      <c r="E129" s="26"/>
      <c r="F129" s="21" t="str">
        <f>F94</f>
        <v>dokumentace pro výběr zhotovitele  (DVZ)</v>
      </c>
      <c r="G129" s="26"/>
      <c r="H129" s="26"/>
      <c r="I129" s="23" t="s">
        <v>27</v>
      </c>
      <c r="J129" s="24" t="str">
        <f>E26</f>
        <v xml:space="preserve"> </v>
      </c>
      <c r="K129" s="26"/>
      <c r="L129" s="3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2" customFormat="1" ht="10.35" customHeight="1" x14ac:dyDescent="0.2">
      <c r="A130" s="26"/>
      <c r="B130" s="27"/>
      <c r="C130" s="26"/>
      <c r="D130" s="26"/>
      <c r="E130" s="26"/>
      <c r="F130" s="26"/>
      <c r="G130" s="26"/>
      <c r="H130" s="26"/>
      <c r="I130" s="26"/>
      <c r="J130" s="26"/>
      <c r="K130" s="26"/>
      <c r="L130" s="3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65" s="11" customFormat="1" ht="29.25" customHeight="1" x14ac:dyDescent="0.2">
      <c r="A131" s="120"/>
      <c r="B131" s="121"/>
      <c r="C131" s="122" t="s">
        <v>110</v>
      </c>
      <c r="D131" s="123" t="s">
        <v>54</v>
      </c>
      <c r="E131" s="123" t="s">
        <v>50</v>
      </c>
      <c r="F131" s="123" t="s">
        <v>51</v>
      </c>
      <c r="G131" s="123" t="s">
        <v>111</v>
      </c>
      <c r="H131" s="123" t="s">
        <v>112</v>
      </c>
      <c r="I131" s="123" t="s">
        <v>113</v>
      </c>
      <c r="J131" s="124" t="s">
        <v>103</v>
      </c>
      <c r="K131" s="125" t="s">
        <v>114</v>
      </c>
      <c r="L131" s="126"/>
      <c r="M131" s="56" t="s">
        <v>1</v>
      </c>
      <c r="N131" s="57" t="s">
        <v>33</v>
      </c>
      <c r="O131" s="57" t="s">
        <v>115</v>
      </c>
      <c r="P131" s="57" t="s">
        <v>116</v>
      </c>
      <c r="Q131" s="57" t="s">
        <v>117</v>
      </c>
      <c r="R131" s="57" t="s">
        <v>118</v>
      </c>
      <c r="S131" s="57" t="s">
        <v>119</v>
      </c>
      <c r="T131" s="58" t="s">
        <v>120</v>
      </c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</row>
    <row r="132" spans="1:65" s="2" customFormat="1" ht="22.9" customHeight="1" x14ac:dyDescent="0.25">
      <c r="A132" s="26"/>
      <c r="B132" s="27"/>
      <c r="C132" s="63" t="s">
        <v>121</v>
      </c>
      <c r="D132" s="26"/>
      <c r="E132" s="26"/>
      <c r="F132" s="26"/>
      <c r="G132" s="26"/>
      <c r="H132" s="26"/>
      <c r="I132" s="26"/>
      <c r="J132" s="127">
        <f>BK132</f>
        <v>0</v>
      </c>
      <c r="K132" s="26"/>
      <c r="L132" s="27"/>
      <c r="M132" s="59"/>
      <c r="N132" s="50"/>
      <c r="O132" s="60"/>
      <c r="P132" s="128">
        <f>P133</f>
        <v>157.88900000000001</v>
      </c>
      <c r="Q132" s="60"/>
      <c r="R132" s="128">
        <f>R133</f>
        <v>0.40872999999999998</v>
      </c>
      <c r="S132" s="60"/>
      <c r="T132" s="129">
        <f>T133</f>
        <v>2.6288399999999998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T132" s="14" t="s">
        <v>68</v>
      </c>
      <c r="AU132" s="14" t="s">
        <v>105</v>
      </c>
      <c r="BK132" s="130">
        <f>BK133</f>
        <v>0</v>
      </c>
    </row>
    <row r="133" spans="1:65" s="12" customFormat="1" ht="25.9" customHeight="1" x14ac:dyDescent="0.2">
      <c r="B133" s="131"/>
      <c r="D133" s="132" t="s">
        <v>68</v>
      </c>
      <c r="E133" s="133" t="s">
        <v>122</v>
      </c>
      <c r="F133" s="133" t="s">
        <v>123</v>
      </c>
      <c r="J133" s="134">
        <f>BK133</f>
        <v>0</v>
      </c>
      <c r="L133" s="131"/>
      <c r="M133" s="135"/>
      <c r="N133" s="136"/>
      <c r="O133" s="136"/>
      <c r="P133" s="137">
        <f>P134+P143+P184+P196+P208+P253+P279+P290+P320+P326+P329</f>
        <v>157.88900000000001</v>
      </c>
      <c r="Q133" s="136"/>
      <c r="R133" s="137">
        <f>R134+R143+R184+R196+R208+R253+R279+R290+R320+R326+R329</f>
        <v>0.40872999999999998</v>
      </c>
      <c r="S133" s="136"/>
      <c r="T133" s="138">
        <f>T134+T143+T184+T196+T208+T253+T279+T290+T320+T326+T329</f>
        <v>2.6288399999999998</v>
      </c>
      <c r="AR133" s="132" t="s">
        <v>78</v>
      </c>
      <c r="AT133" s="139" t="s">
        <v>68</v>
      </c>
      <c r="AU133" s="139" t="s">
        <v>69</v>
      </c>
      <c r="AY133" s="132" t="s">
        <v>124</v>
      </c>
      <c r="BK133" s="140">
        <f>BK134+BK143+BK184+BK196+BK208+BK253+BK279+BK290+BK320+BK326+BK329</f>
        <v>0</v>
      </c>
    </row>
    <row r="134" spans="1:65" s="12" customFormat="1" ht="22.9" customHeight="1" x14ac:dyDescent="0.2">
      <c r="B134" s="131"/>
      <c r="D134" s="132" t="s">
        <v>68</v>
      </c>
      <c r="E134" s="141" t="s">
        <v>261</v>
      </c>
      <c r="F134" s="141" t="s">
        <v>262</v>
      </c>
      <c r="J134" s="142">
        <f>BK134</f>
        <v>0</v>
      </c>
      <c r="L134" s="131"/>
      <c r="M134" s="135"/>
      <c r="N134" s="136"/>
      <c r="O134" s="136"/>
      <c r="P134" s="137">
        <f>SUM(P135:P142)</f>
        <v>0</v>
      </c>
      <c r="Q134" s="136"/>
      <c r="R134" s="137">
        <f>SUM(R135:R142)</f>
        <v>0</v>
      </c>
      <c r="S134" s="136"/>
      <c r="T134" s="138">
        <f>SUM(T135:T142)</f>
        <v>0</v>
      </c>
      <c r="AR134" s="132" t="s">
        <v>78</v>
      </c>
      <c r="AT134" s="139" t="s">
        <v>68</v>
      </c>
      <c r="AU134" s="139" t="s">
        <v>76</v>
      </c>
      <c r="AY134" s="132" t="s">
        <v>124</v>
      </c>
      <c r="BK134" s="140">
        <f>SUM(BK135:BK142)</f>
        <v>0</v>
      </c>
    </row>
    <row r="135" spans="1:65" s="2" customFormat="1" ht="24.2" customHeight="1" x14ac:dyDescent="0.2">
      <c r="A135" s="26"/>
      <c r="B135" s="143"/>
      <c r="C135" s="144" t="s">
        <v>76</v>
      </c>
      <c r="D135" s="144" t="s">
        <v>127</v>
      </c>
      <c r="E135" s="145" t="s">
        <v>263</v>
      </c>
      <c r="F135" s="146" t="s">
        <v>264</v>
      </c>
      <c r="G135" s="147" t="s">
        <v>130</v>
      </c>
      <c r="H135" s="148">
        <v>10</v>
      </c>
      <c r="I135" s="149"/>
      <c r="J135" s="149">
        <f t="shared" ref="J135:J142" si="0">ROUND(I135*H135,2)</f>
        <v>0</v>
      </c>
      <c r="K135" s="150"/>
      <c r="L135" s="27"/>
      <c r="M135" s="151" t="s">
        <v>1</v>
      </c>
      <c r="N135" s="152" t="s">
        <v>34</v>
      </c>
      <c r="O135" s="153">
        <v>0</v>
      </c>
      <c r="P135" s="153">
        <f t="shared" ref="P135:P142" si="1">O135*H135</f>
        <v>0</v>
      </c>
      <c r="Q135" s="153">
        <v>0</v>
      </c>
      <c r="R135" s="153">
        <f t="shared" ref="R135:R142" si="2">Q135*H135</f>
        <v>0</v>
      </c>
      <c r="S135" s="153">
        <v>0</v>
      </c>
      <c r="T135" s="154">
        <f t="shared" ref="T135:T142" si="3"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131</v>
      </c>
      <c r="AT135" s="155" t="s">
        <v>127</v>
      </c>
      <c r="AU135" s="155" t="s">
        <v>78</v>
      </c>
      <c r="AY135" s="14" t="s">
        <v>124</v>
      </c>
      <c r="BE135" s="156">
        <f t="shared" ref="BE135:BE142" si="4">IF(N135="základní",J135,0)</f>
        <v>0</v>
      </c>
      <c r="BF135" s="156">
        <f t="shared" ref="BF135:BF142" si="5">IF(N135="snížená",J135,0)</f>
        <v>0</v>
      </c>
      <c r="BG135" s="156">
        <f t="shared" ref="BG135:BG142" si="6">IF(N135="zákl. přenesená",J135,0)</f>
        <v>0</v>
      </c>
      <c r="BH135" s="156">
        <f t="shared" ref="BH135:BH142" si="7">IF(N135="sníž. přenesená",J135,0)</f>
        <v>0</v>
      </c>
      <c r="BI135" s="156">
        <f t="shared" ref="BI135:BI142" si="8">IF(N135="nulová",J135,0)</f>
        <v>0</v>
      </c>
      <c r="BJ135" s="14" t="s">
        <v>76</v>
      </c>
      <c r="BK135" s="156">
        <f t="shared" ref="BK135:BK142" si="9">ROUND(I135*H135,2)</f>
        <v>0</v>
      </c>
      <c r="BL135" s="14" t="s">
        <v>131</v>
      </c>
      <c r="BM135" s="155" t="s">
        <v>265</v>
      </c>
    </row>
    <row r="136" spans="1:65" s="2" customFormat="1" ht="24.2" customHeight="1" x14ac:dyDescent="0.2">
      <c r="A136" s="26"/>
      <c r="B136" s="143"/>
      <c r="C136" s="144" t="s">
        <v>78</v>
      </c>
      <c r="D136" s="144" t="s">
        <v>127</v>
      </c>
      <c r="E136" s="145" t="s">
        <v>266</v>
      </c>
      <c r="F136" s="146" t="s">
        <v>267</v>
      </c>
      <c r="G136" s="147" t="s">
        <v>130</v>
      </c>
      <c r="H136" s="148">
        <v>11</v>
      </c>
      <c r="I136" s="149"/>
      <c r="J136" s="149">
        <f t="shared" si="0"/>
        <v>0</v>
      </c>
      <c r="K136" s="150"/>
      <c r="L136" s="27"/>
      <c r="M136" s="151" t="s">
        <v>1</v>
      </c>
      <c r="N136" s="152" t="s">
        <v>34</v>
      </c>
      <c r="O136" s="153">
        <v>0</v>
      </c>
      <c r="P136" s="153">
        <f t="shared" si="1"/>
        <v>0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131</v>
      </c>
      <c r="AT136" s="155" t="s">
        <v>127</v>
      </c>
      <c r="AU136" s="155" t="s">
        <v>78</v>
      </c>
      <c r="AY136" s="14" t="s">
        <v>124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76</v>
      </c>
      <c r="BK136" s="156">
        <f t="shared" si="9"/>
        <v>0</v>
      </c>
      <c r="BL136" s="14" t="s">
        <v>131</v>
      </c>
      <c r="BM136" s="155" t="s">
        <v>268</v>
      </c>
    </row>
    <row r="137" spans="1:65" s="2" customFormat="1" ht="24.2" customHeight="1" x14ac:dyDescent="0.2">
      <c r="A137" s="26"/>
      <c r="B137" s="143"/>
      <c r="C137" s="144" t="s">
        <v>136</v>
      </c>
      <c r="D137" s="144" t="s">
        <v>127</v>
      </c>
      <c r="E137" s="145" t="s">
        <v>269</v>
      </c>
      <c r="F137" s="146" t="s">
        <v>270</v>
      </c>
      <c r="G137" s="147" t="s">
        <v>130</v>
      </c>
      <c r="H137" s="148">
        <v>29</v>
      </c>
      <c r="I137" s="149"/>
      <c r="J137" s="149">
        <f t="shared" si="0"/>
        <v>0</v>
      </c>
      <c r="K137" s="150"/>
      <c r="L137" s="27"/>
      <c r="M137" s="151" t="s">
        <v>1</v>
      </c>
      <c r="N137" s="152" t="s">
        <v>34</v>
      </c>
      <c r="O137" s="153">
        <v>0</v>
      </c>
      <c r="P137" s="153">
        <f t="shared" si="1"/>
        <v>0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131</v>
      </c>
      <c r="AT137" s="155" t="s">
        <v>127</v>
      </c>
      <c r="AU137" s="155" t="s">
        <v>78</v>
      </c>
      <c r="AY137" s="14" t="s">
        <v>124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76</v>
      </c>
      <c r="BK137" s="156">
        <f t="shared" si="9"/>
        <v>0</v>
      </c>
      <c r="BL137" s="14" t="s">
        <v>131</v>
      </c>
      <c r="BM137" s="155" t="s">
        <v>271</v>
      </c>
    </row>
    <row r="138" spans="1:65" s="2" customFormat="1" ht="24.2" customHeight="1" x14ac:dyDescent="0.2">
      <c r="A138" s="26"/>
      <c r="B138" s="143"/>
      <c r="C138" s="144" t="s">
        <v>140</v>
      </c>
      <c r="D138" s="144" t="s">
        <v>127</v>
      </c>
      <c r="E138" s="145" t="s">
        <v>272</v>
      </c>
      <c r="F138" s="146" t="s">
        <v>273</v>
      </c>
      <c r="G138" s="147" t="s">
        <v>130</v>
      </c>
      <c r="H138" s="148">
        <v>16</v>
      </c>
      <c r="I138" s="149"/>
      <c r="J138" s="149">
        <f t="shared" si="0"/>
        <v>0</v>
      </c>
      <c r="K138" s="150"/>
      <c r="L138" s="27"/>
      <c r="M138" s="151" t="s">
        <v>1</v>
      </c>
      <c r="N138" s="152" t="s">
        <v>34</v>
      </c>
      <c r="O138" s="153">
        <v>0</v>
      </c>
      <c r="P138" s="153">
        <f t="shared" si="1"/>
        <v>0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131</v>
      </c>
      <c r="AT138" s="155" t="s">
        <v>127</v>
      </c>
      <c r="AU138" s="155" t="s">
        <v>78</v>
      </c>
      <c r="AY138" s="14" t="s">
        <v>124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4" t="s">
        <v>76</v>
      </c>
      <c r="BK138" s="156">
        <f t="shared" si="9"/>
        <v>0</v>
      </c>
      <c r="BL138" s="14" t="s">
        <v>131</v>
      </c>
      <c r="BM138" s="155" t="s">
        <v>274</v>
      </c>
    </row>
    <row r="139" spans="1:65" s="2" customFormat="1" ht="24.2" customHeight="1" x14ac:dyDescent="0.2">
      <c r="A139" s="26"/>
      <c r="B139" s="143"/>
      <c r="C139" s="144" t="s">
        <v>144</v>
      </c>
      <c r="D139" s="144" t="s">
        <v>127</v>
      </c>
      <c r="E139" s="145" t="s">
        <v>275</v>
      </c>
      <c r="F139" s="146" t="s">
        <v>276</v>
      </c>
      <c r="G139" s="147" t="s">
        <v>130</v>
      </c>
      <c r="H139" s="148">
        <v>20</v>
      </c>
      <c r="I139" s="149"/>
      <c r="J139" s="149">
        <f t="shared" si="0"/>
        <v>0</v>
      </c>
      <c r="K139" s="150"/>
      <c r="L139" s="27"/>
      <c r="M139" s="151" t="s">
        <v>1</v>
      </c>
      <c r="N139" s="152" t="s">
        <v>34</v>
      </c>
      <c r="O139" s="153">
        <v>0</v>
      </c>
      <c r="P139" s="153">
        <f t="shared" si="1"/>
        <v>0</v>
      </c>
      <c r="Q139" s="153">
        <v>0</v>
      </c>
      <c r="R139" s="153">
        <f t="shared" si="2"/>
        <v>0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131</v>
      </c>
      <c r="AT139" s="155" t="s">
        <v>127</v>
      </c>
      <c r="AU139" s="155" t="s">
        <v>78</v>
      </c>
      <c r="AY139" s="14" t="s">
        <v>124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4" t="s">
        <v>76</v>
      </c>
      <c r="BK139" s="156">
        <f t="shared" si="9"/>
        <v>0</v>
      </c>
      <c r="BL139" s="14" t="s">
        <v>131</v>
      </c>
      <c r="BM139" s="155" t="s">
        <v>277</v>
      </c>
    </row>
    <row r="140" spans="1:65" s="2" customFormat="1" ht="24.2" customHeight="1" x14ac:dyDescent="0.2">
      <c r="A140" s="26"/>
      <c r="B140" s="143"/>
      <c r="C140" s="144" t="s">
        <v>148</v>
      </c>
      <c r="D140" s="144" t="s">
        <v>127</v>
      </c>
      <c r="E140" s="145" t="s">
        <v>278</v>
      </c>
      <c r="F140" s="146" t="s">
        <v>279</v>
      </c>
      <c r="G140" s="147" t="s">
        <v>280</v>
      </c>
      <c r="H140" s="148">
        <v>2</v>
      </c>
      <c r="I140" s="149"/>
      <c r="J140" s="149">
        <f t="shared" si="0"/>
        <v>0</v>
      </c>
      <c r="K140" s="150"/>
      <c r="L140" s="27"/>
      <c r="M140" s="151" t="s">
        <v>1</v>
      </c>
      <c r="N140" s="152" t="s">
        <v>34</v>
      </c>
      <c r="O140" s="153">
        <v>0</v>
      </c>
      <c r="P140" s="153">
        <f t="shared" si="1"/>
        <v>0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131</v>
      </c>
      <c r="AT140" s="155" t="s">
        <v>127</v>
      </c>
      <c r="AU140" s="155" t="s">
        <v>78</v>
      </c>
      <c r="AY140" s="14" t="s">
        <v>124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4" t="s">
        <v>76</v>
      </c>
      <c r="BK140" s="156">
        <f t="shared" si="9"/>
        <v>0</v>
      </c>
      <c r="BL140" s="14" t="s">
        <v>131</v>
      </c>
      <c r="BM140" s="155" t="s">
        <v>281</v>
      </c>
    </row>
    <row r="141" spans="1:65" s="2" customFormat="1" ht="24.2" customHeight="1" x14ac:dyDescent="0.2">
      <c r="A141" s="26"/>
      <c r="B141" s="143"/>
      <c r="C141" s="144" t="s">
        <v>152</v>
      </c>
      <c r="D141" s="144" t="s">
        <v>127</v>
      </c>
      <c r="E141" s="145" t="s">
        <v>282</v>
      </c>
      <c r="F141" s="146" t="s">
        <v>283</v>
      </c>
      <c r="G141" s="147" t="s">
        <v>234</v>
      </c>
      <c r="H141" s="148">
        <v>184.54</v>
      </c>
      <c r="I141" s="149"/>
      <c r="J141" s="149">
        <f t="shared" si="0"/>
        <v>0</v>
      </c>
      <c r="K141" s="150"/>
      <c r="L141" s="27"/>
      <c r="M141" s="151" t="s">
        <v>1</v>
      </c>
      <c r="N141" s="152" t="s">
        <v>34</v>
      </c>
      <c r="O141" s="153">
        <v>0</v>
      </c>
      <c r="P141" s="153">
        <f t="shared" si="1"/>
        <v>0</v>
      </c>
      <c r="Q141" s="153">
        <v>0</v>
      </c>
      <c r="R141" s="153">
        <f t="shared" si="2"/>
        <v>0</v>
      </c>
      <c r="S141" s="153">
        <v>0</v>
      </c>
      <c r="T141" s="15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131</v>
      </c>
      <c r="AT141" s="155" t="s">
        <v>127</v>
      </c>
      <c r="AU141" s="155" t="s">
        <v>78</v>
      </c>
      <c r="AY141" s="14" t="s">
        <v>124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4" t="s">
        <v>76</v>
      </c>
      <c r="BK141" s="156">
        <f t="shared" si="9"/>
        <v>0</v>
      </c>
      <c r="BL141" s="14" t="s">
        <v>131</v>
      </c>
      <c r="BM141" s="155" t="s">
        <v>284</v>
      </c>
    </row>
    <row r="142" spans="1:65" s="2" customFormat="1" ht="24.2" customHeight="1" x14ac:dyDescent="0.2">
      <c r="A142" s="26"/>
      <c r="B142" s="143"/>
      <c r="C142" s="144" t="s">
        <v>156</v>
      </c>
      <c r="D142" s="144" t="s">
        <v>127</v>
      </c>
      <c r="E142" s="145" t="s">
        <v>285</v>
      </c>
      <c r="F142" s="146" t="s">
        <v>286</v>
      </c>
      <c r="G142" s="147" t="s">
        <v>234</v>
      </c>
      <c r="H142" s="148">
        <v>184.54</v>
      </c>
      <c r="I142" s="149"/>
      <c r="J142" s="149">
        <f t="shared" si="0"/>
        <v>0</v>
      </c>
      <c r="K142" s="150"/>
      <c r="L142" s="27"/>
      <c r="M142" s="151" t="s">
        <v>1</v>
      </c>
      <c r="N142" s="152" t="s">
        <v>34</v>
      </c>
      <c r="O142" s="153">
        <v>0</v>
      </c>
      <c r="P142" s="153">
        <f t="shared" si="1"/>
        <v>0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131</v>
      </c>
      <c r="AT142" s="155" t="s">
        <v>127</v>
      </c>
      <c r="AU142" s="155" t="s">
        <v>78</v>
      </c>
      <c r="AY142" s="14" t="s">
        <v>124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4" t="s">
        <v>76</v>
      </c>
      <c r="BK142" s="156">
        <f t="shared" si="9"/>
        <v>0</v>
      </c>
      <c r="BL142" s="14" t="s">
        <v>131</v>
      </c>
      <c r="BM142" s="155" t="s">
        <v>287</v>
      </c>
    </row>
    <row r="143" spans="1:65" s="12" customFormat="1" ht="22.9" customHeight="1" x14ac:dyDescent="0.2">
      <c r="B143" s="131"/>
      <c r="D143" s="132" t="s">
        <v>68</v>
      </c>
      <c r="E143" s="141" t="s">
        <v>288</v>
      </c>
      <c r="F143" s="141" t="s">
        <v>289</v>
      </c>
      <c r="J143" s="142">
        <f>BK143</f>
        <v>0</v>
      </c>
      <c r="L143" s="131"/>
      <c r="M143" s="135"/>
      <c r="N143" s="136"/>
      <c r="O143" s="136"/>
      <c r="P143" s="137">
        <f>SUM(P144:P183)</f>
        <v>16.856999999999999</v>
      </c>
      <c r="Q143" s="136"/>
      <c r="R143" s="137">
        <f>SUM(R144:R183)</f>
        <v>5.2659999999999978E-2</v>
      </c>
      <c r="S143" s="136"/>
      <c r="T143" s="138">
        <f>SUM(T144:T183)</f>
        <v>0</v>
      </c>
      <c r="AR143" s="132" t="s">
        <v>78</v>
      </c>
      <c r="AT143" s="139" t="s">
        <v>68</v>
      </c>
      <c r="AU143" s="139" t="s">
        <v>76</v>
      </c>
      <c r="AY143" s="132" t="s">
        <v>124</v>
      </c>
      <c r="BK143" s="140">
        <f>SUM(BK144:BK183)</f>
        <v>0</v>
      </c>
    </row>
    <row r="144" spans="1:65" s="2" customFormat="1" ht="24.2" customHeight="1" x14ac:dyDescent="0.2">
      <c r="A144" s="26"/>
      <c r="B144" s="143"/>
      <c r="C144" s="144" t="s">
        <v>161</v>
      </c>
      <c r="D144" s="144" t="s">
        <v>127</v>
      </c>
      <c r="E144" s="145" t="s">
        <v>290</v>
      </c>
      <c r="F144" s="146" t="s">
        <v>291</v>
      </c>
      <c r="G144" s="147" t="s">
        <v>130</v>
      </c>
      <c r="H144" s="148">
        <v>5</v>
      </c>
      <c r="I144" s="149"/>
      <c r="J144" s="149">
        <f t="shared" ref="J144:J183" si="10">ROUND(I144*H144,2)</f>
        <v>0</v>
      </c>
      <c r="K144" s="150"/>
      <c r="L144" s="27"/>
      <c r="M144" s="151" t="s">
        <v>1</v>
      </c>
      <c r="N144" s="152" t="s">
        <v>34</v>
      </c>
      <c r="O144" s="153">
        <v>0.61599999999999999</v>
      </c>
      <c r="P144" s="153">
        <f t="shared" ref="P144:P183" si="11">O144*H144</f>
        <v>3.08</v>
      </c>
      <c r="Q144" s="153">
        <v>1.16E-3</v>
      </c>
      <c r="R144" s="153">
        <f t="shared" ref="R144:R183" si="12">Q144*H144</f>
        <v>5.7999999999999996E-3</v>
      </c>
      <c r="S144" s="153">
        <v>0</v>
      </c>
      <c r="T144" s="154">
        <f t="shared" ref="T144:T183" si="13"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131</v>
      </c>
      <c r="AT144" s="155" t="s">
        <v>127</v>
      </c>
      <c r="AU144" s="155" t="s">
        <v>78</v>
      </c>
      <c r="AY144" s="14" t="s">
        <v>124</v>
      </c>
      <c r="BE144" s="156">
        <f t="shared" ref="BE144:BE183" si="14">IF(N144="základní",J144,0)</f>
        <v>0</v>
      </c>
      <c r="BF144" s="156">
        <f t="shared" ref="BF144:BF183" si="15">IF(N144="snížená",J144,0)</f>
        <v>0</v>
      </c>
      <c r="BG144" s="156">
        <f t="shared" ref="BG144:BG183" si="16">IF(N144="zákl. přenesená",J144,0)</f>
        <v>0</v>
      </c>
      <c r="BH144" s="156">
        <f t="shared" ref="BH144:BH183" si="17">IF(N144="sníž. přenesená",J144,0)</f>
        <v>0</v>
      </c>
      <c r="BI144" s="156">
        <f t="shared" ref="BI144:BI183" si="18">IF(N144="nulová",J144,0)</f>
        <v>0</v>
      </c>
      <c r="BJ144" s="14" t="s">
        <v>76</v>
      </c>
      <c r="BK144" s="156">
        <f t="shared" ref="BK144:BK183" si="19">ROUND(I144*H144,2)</f>
        <v>0</v>
      </c>
      <c r="BL144" s="14" t="s">
        <v>131</v>
      </c>
      <c r="BM144" s="155" t="s">
        <v>292</v>
      </c>
    </row>
    <row r="145" spans="1:65" s="2" customFormat="1" ht="24.2" customHeight="1" x14ac:dyDescent="0.2">
      <c r="A145" s="26"/>
      <c r="B145" s="143"/>
      <c r="C145" s="144" t="s">
        <v>166</v>
      </c>
      <c r="D145" s="144" t="s">
        <v>127</v>
      </c>
      <c r="E145" s="145" t="s">
        <v>293</v>
      </c>
      <c r="F145" s="146" t="s">
        <v>294</v>
      </c>
      <c r="G145" s="147" t="s">
        <v>130</v>
      </c>
      <c r="H145" s="148">
        <v>2</v>
      </c>
      <c r="I145" s="149"/>
      <c r="J145" s="149">
        <f t="shared" si="10"/>
        <v>0</v>
      </c>
      <c r="K145" s="150"/>
      <c r="L145" s="27"/>
      <c r="M145" s="151" t="s">
        <v>1</v>
      </c>
      <c r="N145" s="152" t="s">
        <v>34</v>
      </c>
      <c r="O145" s="153">
        <v>0.78900000000000003</v>
      </c>
      <c r="P145" s="153">
        <f t="shared" si="11"/>
        <v>1.5780000000000001</v>
      </c>
      <c r="Q145" s="153">
        <v>3.63E-3</v>
      </c>
      <c r="R145" s="153">
        <f t="shared" si="12"/>
        <v>7.26E-3</v>
      </c>
      <c r="S145" s="153">
        <v>0</v>
      </c>
      <c r="T145" s="154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131</v>
      </c>
      <c r="AT145" s="155" t="s">
        <v>127</v>
      </c>
      <c r="AU145" s="155" t="s">
        <v>78</v>
      </c>
      <c r="AY145" s="14" t="s">
        <v>124</v>
      </c>
      <c r="BE145" s="156">
        <f t="shared" si="14"/>
        <v>0</v>
      </c>
      <c r="BF145" s="156">
        <f t="shared" si="15"/>
        <v>0</v>
      </c>
      <c r="BG145" s="156">
        <f t="shared" si="16"/>
        <v>0</v>
      </c>
      <c r="BH145" s="156">
        <f t="shared" si="17"/>
        <v>0</v>
      </c>
      <c r="BI145" s="156">
        <f t="shared" si="18"/>
        <v>0</v>
      </c>
      <c r="BJ145" s="14" t="s">
        <v>76</v>
      </c>
      <c r="BK145" s="156">
        <f t="shared" si="19"/>
        <v>0</v>
      </c>
      <c r="BL145" s="14" t="s">
        <v>131</v>
      </c>
      <c r="BM145" s="155" t="s">
        <v>295</v>
      </c>
    </row>
    <row r="146" spans="1:65" s="2" customFormat="1" ht="24.2" customHeight="1" x14ac:dyDescent="0.2">
      <c r="A146" s="26"/>
      <c r="B146" s="143"/>
      <c r="C146" s="144" t="s">
        <v>170</v>
      </c>
      <c r="D146" s="144" t="s">
        <v>127</v>
      </c>
      <c r="E146" s="145" t="s">
        <v>296</v>
      </c>
      <c r="F146" s="146" t="s">
        <v>297</v>
      </c>
      <c r="G146" s="147" t="s">
        <v>130</v>
      </c>
      <c r="H146" s="148">
        <v>2</v>
      </c>
      <c r="I146" s="149"/>
      <c r="J146" s="149">
        <f t="shared" si="10"/>
        <v>0</v>
      </c>
      <c r="K146" s="150"/>
      <c r="L146" s="27"/>
      <c r="M146" s="151" t="s">
        <v>1</v>
      </c>
      <c r="N146" s="152" t="s">
        <v>34</v>
      </c>
      <c r="O146" s="153">
        <v>0.78900000000000003</v>
      </c>
      <c r="P146" s="153">
        <f t="shared" si="11"/>
        <v>1.5780000000000001</v>
      </c>
      <c r="Q146" s="153">
        <v>3.7299999999999998E-3</v>
      </c>
      <c r="R146" s="153">
        <f t="shared" si="12"/>
        <v>7.4599999999999996E-3</v>
      </c>
      <c r="S146" s="153">
        <v>0</v>
      </c>
      <c r="T146" s="154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131</v>
      </c>
      <c r="AT146" s="155" t="s">
        <v>127</v>
      </c>
      <c r="AU146" s="155" t="s">
        <v>78</v>
      </c>
      <c r="AY146" s="14" t="s">
        <v>124</v>
      </c>
      <c r="BE146" s="156">
        <f t="shared" si="14"/>
        <v>0</v>
      </c>
      <c r="BF146" s="156">
        <f t="shared" si="15"/>
        <v>0</v>
      </c>
      <c r="BG146" s="156">
        <f t="shared" si="16"/>
        <v>0</v>
      </c>
      <c r="BH146" s="156">
        <f t="shared" si="17"/>
        <v>0</v>
      </c>
      <c r="BI146" s="156">
        <f t="shared" si="18"/>
        <v>0</v>
      </c>
      <c r="BJ146" s="14" t="s">
        <v>76</v>
      </c>
      <c r="BK146" s="156">
        <f t="shared" si="19"/>
        <v>0</v>
      </c>
      <c r="BL146" s="14" t="s">
        <v>131</v>
      </c>
      <c r="BM146" s="155" t="s">
        <v>298</v>
      </c>
    </row>
    <row r="147" spans="1:65" s="2" customFormat="1" ht="37.9" customHeight="1" x14ac:dyDescent="0.2">
      <c r="A147" s="26"/>
      <c r="B147" s="143"/>
      <c r="C147" s="144" t="s">
        <v>174</v>
      </c>
      <c r="D147" s="144" t="s">
        <v>127</v>
      </c>
      <c r="E147" s="145" t="s">
        <v>299</v>
      </c>
      <c r="F147" s="146" t="s">
        <v>300</v>
      </c>
      <c r="G147" s="147" t="s">
        <v>130</v>
      </c>
      <c r="H147" s="148">
        <v>5</v>
      </c>
      <c r="I147" s="149"/>
      <c r="J147" s="149">
        <f t="shared" si="10"/>
        <v>0</v>
      </c>
      <c r="K147" s="150"/>
      <c r="L147" s="27"/>
      <c r="M147" s="151" t="s">
        <v>1</v>
      </c>
      <c r="N147" s="152" t="s">
        <v>34</v>
      </c>
      <c r="O147" s="153">
        <v>0.10299999999999999</v>
      </c>
      <c r="P147" s="153">
        <f t="shared" si="11"/>
        <v>0.51500000000000001</v>
      </c>
      <c r="Q147" s="153">
        <v>6.9999999999999994E-5</v>
      </c>
      <c r="R147" s="153">
        <f t="shared" si="12"/>
        <v>3.4999999999999994E-4</v>
      </c>
      <c r="S147" s="153">
        <v>0</v>
      </c>
      <c r="T147" s="154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131</v>
      </c>
      <c r="AT147" s="155" t="s">
        <v>127</v>
      </c>
      <c r="AU147" s="155" t="s">
        <v>78</v>
      </c>
      <c r="AY147" s="14" t="s">
        <v>124</v>
      </c>
      <c r="BE147" s="156">
        <f t="shared" si="14"/>
        <v>0</v>
      </c>
      <c r="BF147" s="156">
        <f t="shared" si="15"/>
        <v>0</v>
      </c>
      <c r="BG147" s="156">
        <f t="shared" si="16"/>
        <v>0</v>
      </c>
      <c r="BH147" s="156">
        <f t="shared" si="17"/>
        <v>0</v>
      </c>
      <c r="BI147" s="156">
        <f t="shared" si="18"/>
        <v>0</v>
      </c>
      <c r="BJ147" s="14" t="s">
        <v>76</v>
      </c>
      <c r="BK147" s="156">
        <f t="shared" si="19"/>
        <v>0</v>
      </c>
      <c r="BL147" s="14" t="s">
        <v>131</v>
      </c>
      <c r="BM147" s="155" t="s">
        <v>301</v>
      </c>
    </row>
    <row r="148" spans="1:65" s="2" customFormat="1" ht="37.9" customHeight="1" x14ac:dyDescent="0.2">
      <c r="A148" s="26"/>
      <c r="B148" s="143"/>
      <c r="C148" s="144" t="s">
        <v>178</v>
      </c>
      <c r="D148" s="144" t="s">
        <v>127</v>
      </c>
      <c r="E148" s="145" t="s">
        <v>302</v>
      </c>
      <c r="F148" s="146" t="s">
        <v>303</v>
      </c>
      <c r="G148" s="147" t="s">
        <v>130</v>
      </c>
      <c r="H148" s="148">
        <v>2</v>
      </c>
      <c r="I148" s="149"/>
      <c r="J148" s="149">
        <f t="shared" si="10"/>
        <v>0</v>
      </c>
      <c r="K148" s="150"/>
      <c r="L148" s="27"/>
      <c r="M148" s="151" t="s">
        <v>1</v>
      </c>
      <c r="N148" s="152" t="s">
        <v>34</v>
      </c>
      <c r="O148" s="153">
        <v>0.10299999999999999</v>
      </c>
      <c r="P148" s="153">
        <f t="shared" si="11"/>
        <v>0.20599999999999999</v>
      </c>
      <c r="Q148" s="153">
        <v>8.0000000000000007E-5</v>
      </c>
      <c r="R148" s="153">
        <f t="shared" si="12"/>
        <v>1.6000000000000001E-4</v>
      </c>
      <c r="S148" s="153">
        <v>0</v>
      </c>
      <c r="T148" s="154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131</v>
      </c>
      <c r="AT148" s="155" t="s">
        <v>127</v>
      </c>
      <c r="AU148" s="155" t="s">
        <v>78</v>
      </c>
      <c r="AY148" s="14" t="s">
        <v>124</v>
      </c>
      <c r="BE148" s="156">
        <f t="shared" si="14"/>
        <v>0</v>
      </c>
      <c r="BF148" s="156">
        <f t="shared" si="15"/>
        <v>0</v>
      </c>
      <c r="BG148" s="156">
        <f t="shared" si="16"/>
        <v>0</v>
      </c>
      <c r="BH148" s="156">
        <f t="shared" si="17"/>
        <v>0</v>
      </c>
      <c r="BI148" s="156">
        <f t="shared" si="18"/>
        <v>0</v>
      </c>
      <c r="BJ148" s="14" t="s">
        <v>76</v>
      </c>
      <c r="BK148" s="156">
        <f t="shared" si="19"/>
        <v>0</v>
      </c>
      <c r="BL148" s="14" t="s">
        <v>131</v>
      </c>
      <c r="BM148" s="155" t="s">
        <v>304</v>
      </c>
    </row>
    <row r="149" spans="1:65" s="2" customFormat="1" ht="37.9" customHeight="1" x14ac:dyDescent="0.2">
      <c r="A149" s="26"/>
      <c r="B149" s="143"/>
      <c r="C149" s="144" t="s">
        <v>182</v>
      </c>
      <c r="D149" s="144" t="s">
        <v>127</v>
      </c>
      <c r="E149" s="145" t="s">
        <v>305</v>
      </c>
      <c r="F149" s="146" t="s">
        <v>306</v>
      </c>
      <c r="G149" s="147" t="s">
        <v>130</v>
      </c>
      <c r="H149" s="148">
        <v>2</v>
      </c>
      <c r="I149" s="149"/>
      <c r="J149" s="149">
        <f t="shared" si="10"/>
        <v>0</v>
      </c>
      <c r="K149" s="150"/>
      <c r="L149" s="27"/>
      <c r="M149" s="151" t="s">
        <v>1</v>
      </c>
      <c r="N149" s="152" t="s">
        <v>34</v>
      </c>
      <c r="O149" s="153">
        <v>0.113</v>
      </c>
      <c r="P149" s="153">
        <f t="shared" si="11"/>
        <v>0.22600000000000001</v>
      </c>
      <c r="Q149" s="153">
        <v>1.9000000000000001E-4</v>
      </c>
      <c r="R149" s="153">
        <f t="shared" si="12"/>
        <v>3.8000000000000002E-4</v>
      </c>
      <c r="S149" s="153">
        <v>0</v>
      </c>
      <c r="T149" s="154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131</v>
      </c>
      <c r="AT149" s="155" t="s">
        <v>127</v>
      </c>
      <c r="AU149" s="155" t="s">
        <v>78</v>
      </c>
      <c r="AY149" s="14" t="s">
        <v>124</v>
      </c>
      <c r="BE149" s="156">
        <f t="shared" si="14"/>
        <v>0</v>
      </c>
      <c r="BF149" s="156">
        <f t="shared" si="15"/>
        <v>0</v>
      </c>
      <c r="BG149" s="156">
        <f t="shared" si="16"/>
        <v>0</v>
      </c>
      <c r="BH149" s="156">
        <f t="shared" si="17"/>
        <v>0</v>
      </c>
      <c r="BI149" s="156">
        <f t="shared" si="18"/>
        <v>0</v>
      </c>
      <c r="BJ149" s="14" t="s">
        <v>76</v>
      </c>
      <c r="BK149" s="156">
        <f t="shared" si="19"/>
        <v>0</v>
      </c>
      <c r="BL149" s="14" t="s">
        <v>131</v>
      </c>
      <c r="BM149" s="155" t="s">
        <v>307</v>
      </c>
    </row>
    <row r="150" spans="1:65" s="2" customFormat="1" ht="14.45" customHeight="1" x14ac:dyDescent="0.2">
      <c r="A150" s="26"/>
      <c r="B150" s="143"/>
      <c r="C150" s="144" t="s">
        <v>8</v>
      </c>
      <c r="D150" s="144" t="s">
        <v>127</v>
      </c>
      <c r="E150" s="145" t="s">
        <v>308</v>
      </c>
      <c r="F150" s="146" t="s">
        <v>309</v>
      </c>
      <c r="G150" s="147" t="s">
        <v>130</v>
      </c>
      <c r="H150" s="148">
        <v>5</v>
      </c>
      <c r="I150" s="149"/>
      <c r="J150" s="149">
        <f t="shared" si="10"/>
        <v>0</v>
      </c>
      <c r="K150" s="150"/>
      <c r="L150" s="27"/>
      <c r="M150" s="151" t="s">
        <v>1</v>
      </c>
      <c r="N150" s="152" t="s">
        <v>34</v>
      </c>
      <c r="O150" s="153">
        <v>1.7000000000000001E-2</v>
      </c>
      <c r="P150" s="153">
        <f t="shared" si="11"/>
        <v>8.5000000000000006E-2</v>
      </c>
      <c r="Q150" s="153">
        <v>1.92E-3</v>
      </c>
      <c r="R150" s="153">
        <f t="shared" si="12"/>
        <v>9.6000000000000009E-3</v>
      </c>
      <c r="S150" s="153">
        <v>0</v>
      </c>
      <c r="T150" s="154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131</v>
      </c>
      <c r="AT150" s="155" t="s">
        <v>127</v>
      </c>
      <c r="AU150" s="155" t="s">
        <v>78</v>
      </c>
      <c r="AY150" s="14" t="s">
        <v>124</v>
      </c>
      <c r="BE150" s="156">
        <f t="shared" si="14"/>
        <v>0</v>
      </c>
      <c r="BF150" s="156">
        <f t="shared" si="15"/>
        <v>0</v>
      </c>
      <c r="BG150" s="156">
        <f t="shared" si="16"/>
        <v>0</v>
      </c>
      <c r="BH150" s="156">
        <f t="shared" si="17"/>
        <v>0</v>
      </c>
      <c r="BI150" s="156">
        <f t="shared" si="18"/>
        <v>0</v>
      </c>
      <c r="BJ150" s="14" t="s">
        <v>76</v>
      </c>
      <c r="BK150" s="156">
        <f t="shared" si="19"/>
        <v>0</v>
      </c>
      <c r="BL150" s="14" t="s">
        <v>131</v>
      </c>
      <c r="BM150" s="155" t="s">
        <v>310</v>
      </c>
    </row>
    <row r="151" spans="1:65" s="2" customFormat="1" ht="14.45" customHeight="1" x14ac:dyDescent="0.2">
      <c r="A151" s="26"/>
      <c r="B151" s="143"/>
      <c r="C151" s="144" t="s">
        <v>131</v>
      </c>
      <c r="D151" s="144" t="s">
        <v>127</v>
      </c>
      <c r="E151" s="145" t="s">
        <v>311</v>
      </c>
      <c r="F151" s="146" t="s">
        <v>312</v>
      </c>
      <c r="G151" s="147" t="s">
        <v>130</v>
      </c>
      <c r="H151" s="148">
        <v>4</v>
      </c>
      <c r="I151" s="149"/>
      <c r="J151" s="149">
        <f t="shared" si="10"/>
        <v>0</v>
      </c>
      <c r="K151" s="150"/>
      <c r="L151" s="27"/>
      <c r="M151" s="151" t="s">
        <v>1</v>
      </c>
      <c r="N151" s="152" t="s">
        <v>34</v>
      </c>
      <c r="O151" s="153">
        <v>1.7000000000000001E-2</v>
      </c>
      <c r="P151" s="153">
        <f t="shared" si="11"/>
        <v>6.8000000000000005E-2</v>
      </c>
      <c r="Q151" s="153">
        <v>3.9399999999999999E-3</v>
      </c>
      <c r="R151" s="153">
        <f t="shared" si="12"/>
        <v>1.576E-2</v>
      </c>
      <c r="S151" s="153">
        <v>0</v>
      </c>
      <c r="T151" s="154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131</v>
      </c>
      <c r="AT151" s="155" t="s">
        <v>127</v>
      </c>
      <c r="AU151" s="155" t="s">
        <v>78</v>
      </c>
      <c r="AY151" s="14" t="s">
        <v>124</v>
      </c>
      <c r="BE151" s="156">
        <f t="shared" si="14"/>
        <v>0</v>
      </c>
      <c r="BF151" s="156">
        <f t="shared" si="15"/>
        <v>0</v>
      </c>
      <c r="BG151" s="156">
        <f t="shared" si="16"/>
        <v>0</v>
      </c>
      <c r="BH151" s="156">
        <f t="shared" si="17"/>
        <v>0</v>
      </c>
      <c r="BI151" s="156">
        <f t="shared" si="18"/>
        <v>0</v>
      </c>
      <c r="BJ151" s="14" t="s">
        <v>76</v>
      </c>
      <c r="BK151" s="156">
        <f t="shared" si="19"/>
        <v>0</v>
      </c>
      <c r="BL151" s="14" t="s">
        <v>131</v>
      </c>
      <c r="BM151" s="155" t="s">
        <v>313</v>
      </c>
    </row>
    <row r="152" spans="1:65" s="2" customFormat="1" ht="24.2" customHeight="1" x14ac:dyDescent="0.2">
      <c r="A152" s="26"/>
      <c r="B152" s="143"/>
      <c r="C152" s="144" t="s">
        <v>192</v>
      </c>
      <c r="D152" s="144" t="s">
        <v>127</v>
      </c>
      <c r="E152" s="145" t="s">
        <v>314</v>
      </c>
      <c r="F152" s="146" t="s">
        <v>315</v>
      </c>
      <c r="G152" s="147" t="s">
        <v>159</v>
      </c>
      <c r="H152" s="148">
        <v>3</v>
      </c>
      <c r="I152" s="149"/>
      <c r="J152" s="149">
        <f t="shared" si="10"/>
        <v>0</v>
      </c>
      <c r="K152" s="150"/>
      <c r="L152" s="27"/>
      <c r="M152" s="151" t="s">
        <v>1</v>
      </c>
      <c r="N152" s="152" t="s">
        <v>34</v>
      </c>
      <c r="O152" s="153">
        <v>0.14499999999999999</v>
      </c>
      <c r="P152" s="153">
        <f t="shared" si="11"/>
        <v>0.43499999999999994</v>
      </c>
      <c r="Q152" s="153">
        <v>2.0000000000000002E-5</v>
      </c>
      <c r="R152" s="153">
        <f t="shared" si="12"/>
        <v>6.0000000000000008E-5</v>
      </c>
      <c r="S152" s="153">
        <v>0</v>
      </c>
      <c r="T152" s="154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131</v>
      </c>
      <c r="AT152" s="155" t="s">
        <v>127</v>
      </c>
      <c r="AU152" s="155" t="s">
        <v>78</v>
      </c>
      <c r="AY152" s="14" t="s">
        <v>124</v>
      </c>
      <c r="BE152" s="156">
        <f t="shared" si="14"/>
        <v>0</v>
      </c>
      <c r="BF152" s="156">
        <f t="shared" si="15"/>
        <v>0</v>
      </c>
      <c r="BG152" s="156">
        <f t="shared" si="16"/>
        <v>0</v>
      </c>
      <c r="BH152" s="156">
        <f t="shared" si="17"/>
        <v>0</v>
      </c>
      <c r="BI152" s="156">
        <f t="shared" si="18"/>
        <v>0</v>
      </c>
      <c r="BJ152" s="14" t="s">
        <v>76</v>
      </c>
      <c r="BK152" s="156">
        <f t="shared" si="19"/>
        <v>0</v>
      </c>
      <c r="BL152" s="14" t="s">
        <v>131</v>
      </c>
      <c r="BM152" s="155" t="s">
        <v>316</v>
      </c>
    </row>
    <row r="153" spans="1:65" s="2" customFormat="1" ht="14.45" customHeight="1" x14ac:dyDescent="0.2">
      <c r="A153" s="26"/>
      <c r="B153" s="143"/>
      <c r="C153" s="144" t="s">
        <v>196</v>
      </c>
      <c r="D153" s="144" t="s">
        <v>127</v>
      </c>
      <c r="E153" s="145" t="s">
        <v>317</v>
      </c>
      <c r="F153" s="146" t="s">
        <v>318</v>
      </c>
      <c r="G153" s="147" t="s">
        <v>159</v>
      </c>
      <c r="H153" s="148">
        <v>4</v>
      </c>
      <c r="I153" s="149"/>
      <c r="J153" s="149">
        <f t="shared" si="10"/>
        <v>0</v>
      </c>
      <c r="K153" s="150"/>
      <c r="L153" s="27"/>
      <c r="M153" s="151" t="s">
        <v>1</v>
      </c>
      <c r="N153" s="152" t="s">
        <v>34</v>
      </c>
      <c r="O153" s="153">
        <v>0.20699999999999999</v>
      </c>
      <c r="P153" s="153">
        <f t="shared" si="11"/>
        <v>0.82799999999999996</v>
      </c>
      <c r="Q153" s="153">
        <v>2.0000000000000002E-5</v>
      </c>
      <c r="R153" s="153">
        <f t="shared" si="12"/>
        <v>8.0000000000000007E-5</v>
      </c>
      <c r="S153" s="153">
        <v>0</v>
      </c>
      <c r="T153" s="154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131</v>
      </c>
      <c r="AT153" s="155" t="s">
        <v>127</v>
      </c>
      <c r="AU153" s="155" t="s">
        <v>78</v>
      </c>
      <c r="AY153" s="14" t="s">
        <v>124</v>
      </c>
      <c r="BE153" s="156">
        <f t="shared" si="14"/>
        <v>0</v>
      </c>
      <c r="BF153" s="156">
        <f t="shared" si="15"/>
        <v>0</v>
      </c>
      <c r="BG153" s="156">
        <f t="shared" si="16"/>
        <v>0</v>
      </c>
      <c r="BH153" s="156">
        <f t="shared" si="17"/>
        <v>0</v>
      </c>
      <c r="BI153" s="156">
        <f t="shared" si="18"/>
        <v>0</v>
      </c>
      <c r="BJ153" s="14" t="s">
        <v>76</v>
      </c>
      <c r="BK153" s="156">
        <f t="shared" si="19"/>
        <v>0</v>
      </c>
      <c r="BL153" s="14" t="s">
        <v>131</v>
      </c>
      <c r="BM153" s="155" t="s">
        <v>319</v>
      </c>
    </row>
    <row r="154" spans="1:65" s="2" customFormat="1" ht="14.45" customHeight="1" x14ac:dyDescent="0.2">
      <c r="A154" s="26"/>
      <c r="B154" s="143"/>
      <c r="C154" s="144" t="s">
        <v>200</v>
      </c>
      <c r="D154" s="144" t="s">
        <v>127</v>
      </c>
      <c r="E154" s="145" t="s">
        <v>320</v>
      </c>
      <c r="F154" s="146" t="s">
        <v>321</v>
      </c>
      <c r="G154" s="147" t="s">
        <v>159</v>
      </c>
      <c r="H154" s="148">
        <v>4</v>
      </c>
      <c r="I154" s="149"/>
      <c r="J154" s="149">
        <f t="shared" si="10"/>
        <v>0</v>
      </c>
      <c r="K154" s="150"/>
      <c r="L154" s="27"/>
      <c r="M154" s="151" t="s">
        <v>1</v>
      </c>
      <c r="N154" s="152" t="s">
        <v>34</v>
      </c>
      <c r="O154" s="153">
        <v>0.22700000000000001</v>
      </c>
      <c r="P154" s="153">
        <f t="shared" si="11"/>
        <v>0.90800000000000003</v>
      </c>
      <c r="Q154" s="153">
        <v>2.0000000000000002E-5</v>
      </c>
      <c r="R154" s="153">
        <f t="shared" si="12"/>
        <v>8.0000000000000007E-5</v>
      </c>
      <c r="S154" s="153">
        <v>0</v>
      </c>
      <c r="T154" s="154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131</v>
      </c>
      <c r="AT154" s="155" t="s">
        <v>127</v>
      </c>
      <c r="AU154" s="155" t="s">
        <v>78</v>
      </c>
      <c r="AY154" s="14" t="s">
        <v>124</v>
      </c>
      <c r="BE154" s="156">
        <f t="shared" si="14"/>
        <v>0</v>
      </c>
      <c r="BF154" s="156">
        <f t="shared" si="15"/>
        <v>0</v>
      </c>
      <c r="BG154" s="156">
        <f t="shared" si="16"/>
        <v>0</v>
      </c>
      <c r="BH154" s="156">
        <f t="shared" si="17"/>
        <v>0</v>
      </c>
      <c r="BI154" s="156">
        <f t="shared" si="18"/>
        <v>0</v>
      </c>
      <c r="BJ154" s="14" t="s">
        <v>76</v>
      </c>
      <c r="BK154" s="156">
        <f t="shared" si="19"/>
        <v>0</v>
      </c>
      <c r="BL154" s="14" t="s">
        <v>131</v>
      </c>
      <c r="BM154" s="155" t="s">
        <v>322</v>
      </c>
    </row>
    <row r="155" spans="1:65" s="2" customFormat="1" ht="14.45" customHeight="1" x14ac:dyDescent="0.2">
      <c r="A155" s="26"/>
      <c r="B155" s="143"/>
      <c r="C155" s="144" t="s">
        <v>204</v>
      </c>
      <c r="D155" s="144" t="s">
        <v>127</v>
      </c>
      <c r="E155" s="145" t="s">
        <v>323</v>
      </c>
      <c r="F155" s="146" t="s">
        <v>324</v>
      </c>
      <c r="G155" s="147" t="s">
        <v>159</v>
      </c>
      <c r="H155" s="148">
        <v>2</v>
      </c>
      <c r="I155" s="149"/>
      <c r="J155" s="149">
        <f t="shared" si="10"/>
        <v>0</v>
      </c>
      <c r="K155" s="150"/>
      <c r="L155" s="27"/>
      <c r="M155" s="151" t="s">
        <v>1</v>
      </c>
      <c r="N155" s="152" t="s">
        <v>34</v>
      </c>
      <c r="O155" s="153">
        <v>0.26900000000000002</v>
      </c>
      <c r="P155" s="153">
        <f t="shared" si="11"/>
        <v>0.53800000000000003</v>
      </c>
      <c r="Q155" s="153">
        <v>2.0000000000000002E-5</v>
      </c>
      <c r="R155" s="153">
        <f t="shared" si="12"/>
        <v>4.0000000000000003E-5</v>
      </c>
      <c r="S155" s="153">
        <v>0</v>
      </c>
      <c r="T155" s="154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131</v>
      </c>
      <c r="AT155" s="155" t="s">
        <v>127</v>
      </c>
      <c r="AU155" s="155" t="s">
        <v>78</v>
      </c>
      <c r="AY155" s="14" t="s">
        <v>124</v>
      </c>
      <c r="BE155" s="156">
        <f t="shared" si="14"/>
        <v>0</v>
      </c>
      <c r="BF155" s="156">
        <f t="shared" si="15"/>
        <v>0</v>
      </c>
      <c r="BG155" s="156">
        <f t="shared" si="16"/>
        <v>0</v>
      </c>
      <c r="BH155" s="156">
        <f t="shared" si="17"/>
        <v>0</v>
      </c>
      <c r="BI155" s="156">
        <f t="shared" si="18"/>
        <v>0</v>
      </c>
      <c r="BJ155" s="14" t="s">
        <v>76</v>
      </c>
      <c r="BK155" s="156">
        <f t="shared" si="19"/>
        <v>0</v>
      </c>
      <c r="BL155" s="14" t="s">
        <v>131</v>
      </c>
      <c r="BM155" s="155" t="s">
        <v>325</v>
      </c>
    </row>
    <row r="156" spans="1:65" s="2" customFormat="1" ht="14.45" customHeight="1" x14ac:dyDescent="0.2">
      <c r="A156" s="26"/>
      <c r="B156" s="143"/>
      <c r="C156" s="234" t="s">
        <v>7</v>
      </c>
      <c r="D156" s="234" t="s">
        <v>127</v>
      </c>
      <c r="E156" s="235" t="s">
        <v>326</v>
      </c>
      <c r="F156" s="236" t="s">
        <v>327</v>
      </c>
      <c r="G156" s="237" t="s">
        <v>159</v>
      </c>
      <c r="H156" s="238">
        <v>2</v>
      </c>
      <c r="I156" s="239"/>
      <c r="J156" s="239">
        <f t="shared" si="10"/>
        <v>0</v>
      </c>
      <c r="K156" s="150"/>
      <c r="L156" s="27"/>
      <c r="M156" s="151" t="s">
        <v>1</v>
      </c>
      <c r="N156" s="152" t="s">
        <v>34</v>
      </c>
      <c r="O156" s="153">
        <v>0.35099999999999998</v>
      </c>
      <c r="P156" s="153">
        <f t="shared" si="11"/>
        <v>0.70199999999999996</v>
      </c>
      <c r="Q156" s="153">
        <v>2.0000000000000002E-5</v>
      </c>
      <c r="R156" s="153">
        <f t="shared" si="12"/>
        <v>4.0000000000000003E-5</v>
      </c>
      <c r="S156" s="153">
        <v>0</v>
      </c>
      <c r="T156" s="154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5" t="s">
        <v>131</v>
      </c>
      <c r="AT156" s="155" t="s">
        <v>127</v>
      </c>
      <c r="AU156" s="155" t="s">
        <v>78</v>
      </c>
      <c r="AY156" s="14" t="s">
        <v>124</v>
      </c>
      <c r="BE156" s="156">
        <f t="shared" si="14"/>
        <v>0</v>
      </c>
      <c r="BF156" s="156">
        <f t="shared" si="15"/>
        <v>0</v>
      </c>
      <c r="BG156" s="156">
        <f t="shared" si="16"/>
        <v>0</v>
      </c>
      <c r="BH156" s="156">
        <f t="shared" si="17"/>
        <v>0</v>
      </c>
      <c r="BI156" s="156">
        <f t="shared" si="18"/>
        <v>0</v>
      </c>
      <c r="BJ156" s="14" t="s">
        <v>76</v>
      </c>
      <c r="BK156" s="156">
        <f t="shared" si="19"/>
        <v>0</v>
      </c>
      <c r="BL156" s="14" t="s">
        <v>131</v>
      </c>
      <c r="BM156" s="155" t="s">
        <v>328</v>
      </c>
    </row>
    <row r="157" spans="1:65" s="2" customFormat="1" ht="14.45" customHeight="1" x14ac:dyDescent="0.2">
      <c r="A157" s="26"/>
      <c r="B157" s="143"/>
      <c r="C157" s="234" t="s">
        <v>212</v>
      </c>
      <c r="D157" s="234" t="s">
        <v>205</v>
      </c>
      <c r="E157" s="235" t="s">
        <v>329</v>
      </c>
      <c r="F157" s="236" t="s">
        <v>1739</v>
      </c>
      <c r="G157" s="237" t="s">
        <v>159</v>
      </c>
      <c r="H157" s="238">
        <v>2</v>
      </c>
      <c r="I157" s="239"/>
      <c r="J157" s="239">
        <f t="shared" si="10"/>
        <v>0</v>
      </c>
      <c r="K157" s="157"/>
      <c r="L157" s="158"/>
      <c r="M157" s="159" t="s">
        <v>1</v>
      </c>
      <c r="N157" s="160" t="s">
        <v>34</v>
      </c>
      <c r="O157" s="153">
        <v>0</v>
      </c>
      <c r="P157" s="153">
        <f t="shared" si="11"/>
        <v>0</v>
      </c>
      <c r="Q157" s="153">
        <v>0</v>
      </c>
      <c r="R157" s="153">
        <f t="shared" si="12"/>
        <v>0</v>
      </c>
      <c r="S157" s="153">
        <v>0</v>
      </c>
      <c r="T157" s="154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207</v>
      </c>
      <c r="AT157" s="155" t="s">
        <v>205</v>
      </c>
      <c r="AU157" s="155" t="s">
        <v>78</v>
      </c>
      <c r="AY157" s="14" t="s">
        <v>124</v>
      </c>
      <c r="BE157" s="156">
        <f t="shared" si="14"/>
        <v>0</v>
      </c>
      <c r="BF157" s="156">
        <f t="shared" si="15"/>
        <v>0</v>
      </c>
      <c r="BG157" s="156">
        <f t="shared" si="16"/>
        <v>0</v>
      </c>
      <c r="BH157" s="156">
        <f t="shared" si="17"/>
        <v>0</v>
      </c>
      <c r="BI157" s="156">
        <f t="shared" si="18"/>
        <v>0</v>
      </c>
      <c r="BJ157" s="14" t="s">
        <v>76</v>
      </c>
      <c r="BK157" s="156">
        <f t="shared" si="19"/>
        <v>0</v>
      </c>
      <c r="BL157" s="14" t="s">
        <v>131</v>
      </c>
      <c r="BM157" s="155" t="s">
        <v>330</v>
      </c>
    </row>
    <row r="158" spans="1:65" s="2" customFormat="1" ht="14.45" customHeight="1" x14ac:dyDescent="0.2">
      <c r="A158" s="26"/>
      <c r="B158" s="143"/>
      <c r="C158" s="234" t="s">
        <v>216</v>
      </c>
      <c r="D158" s="234" t="s">
        <v>205</v>
      </c>
      <c r="E158" s="235" t="s">
        <v>331</v>
      </c>
      <c r="F158" s="236" t="s">
        <v>1740</v>
      </c>
      <c r="G158" s="237" t="s">
        <v>159</v>
      </c>
      <c r="H158" s="238">
        <v>1</v>
      </c>
      <c r="I158" s="239"/>
      <c r="J158" s="239">
        <f t="shared" si="10"/>
        <v>0</v>
      </c>
      <c r="K158" s="157"/>
      <c r="L158" s="158"/>
      <c r="M158" s="159" t="s">
        <v>1</v>
      </c>
      <c r="N158" s="160" t="s">
        <v>34</v>
      </c>
      <c r="O158" s="153">
        <v>0</v>
      </c>
      <c r="P158" s="153">
        <f t="shared" si="11"/>
        <v>0</v>
      </c>
      <c r="Q158" s="153">
        <v>0</v>
      </c>
      <c r="R158" s="153">
        <f t="shared" si="12"/>
        <v>0</v>
      </c>
      <c r="S158" s="153">
        <v>0</v>
      </c>
      <c r="T158" s="154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207</v>
      </c>
      <c r="AT158" s="155" t="s">
        <v>205</v>
      </c>
      <c r="AU158" s="155" t="s">
        <v>78</v>
      </c>
      <c r="AY158" s="14" t="s">
        <v>124</v>
      </c>
      <c r="BE158" s="156">
        <f t="shared" si="14"/>
        <v>0</v>
      </c>
      <c r="BF158" s="156">
        <f t="shared" si="15"/>
        <v>0</v>
      </c>
      <c r="BG158" s="156">
        <f t="shared" si="16"/>
        <v>0</v>
      </c>
      <c r="BH158" s="156">
        <f t="shared" si="17"/>
        <v>0</v>
      </c>
      <c r="BI158" s="156">
        <f t="shared" si="18"/>
        <v>0</v>
      </c>
      <c r="BJ158" s="14" t="s">
        <v>76</v>
      </c>
      <c r="BK158" s="156">
        <f t="shared" si="19"/>
        <v>0</v>
      </c>
      <c r="BL158" s="14" t="s">
        <v>131</v>
      </c>
      <c r="BM158" s="155" t="s">
        <v>332</v>
      </c>
    </row>
    <row r="159" spans="1:65" s="2" customFormat="1" ht="14.45" customHeight="1" x14ac:dyDescent="0.2">
      <c r="A159" s="26"/>
      <c r="B159" s="143"/>
      <c r="C159" s="234" t="s">
        <v>220</v>
      </c>
      <c r="D159" s="234" t="s">
        <v>205</v>
      </c>
      <c r="E159" s="235" t="s">
        <v>333</v>
      </c>
      <c r="F159" s="236" t="s">
        <v>1741</v>
      </c>
      <c r="G159" s="237" t="s">
        <v>159</v>
      </c>
      <c r="H159" s="238">
        <v>2</v>
      </c>
      <c r="I159" s="239"/>
      <c r="J159" s="239">
        <f t="shared" si="10"/>
        <v>0</v>
      </c>
      <c r="K159" s="157"/>
      <c r="L159" s="158"/>
      <c r="M159" s="159" t="s">
        <v>1</v>
      </c>
      <c r="N159" s="160" t="s">
        <v>34</v>
      </c>
      <c r="O159" s="153">
        <v>0</v>
      </c>
      <c r="P159" s="153">
        <f t="shared" si="11"/>
        <v>0</v>
      </c>
      <c r="Q159" s="153">
        <v>0</v>
      </c>
      <c r="R159" s="153">
        <f t="shared" si="12"/>
        <v>0</v>
      </c>
      <c r="S159" s="153">
        <v>0</v>
      </c>
      <c r="T159" s="154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207</v>
      </c>
      <c r="AT159" s="155" t="s">
        <v>205</v>
      </c>
      <c r="AU159" s="155" t="s">
        <v>78</v>
      </c>
      <c r="AY159" s="14" t="s">
        <v>124</v>
      </c>
      <c r="BE159" s="156">
        <f t="shared" si="14"/>
        <v>0</v>
      </c>
      <c r="BF159" s="156">
        <f t="shared" si="15"/>
        <v>0</v>
      </c>
      <c r="BG159" s="156">
        <f t="shared" si="16"/>
        <v>0</v>
      </c>
      <c r="BH159" s="156">
        <f t="shared" si="17"/>
        <v>0</v>
      </c>
      <c r="BI159" s="156">
        <f t="shared" si="18"/>
        <v>0</v>
      </c>
      <c r="BJ159" s="14" t="s">
        <v>76</v>
      </c>
      <c r="BK159" s="156">
        <f t="shared" si="19"/>
        <v>0</v>
      </c>
      <c r="BL159" s="14" t="s">
        <v>131</v>
      </c>
      <c r="BM159" s="155" t="s">
        <v>334</v>
      </c>
    </row>
    <row r="160" spans="1:65" s="2" customFormat="1" ht="14.45" customHeight="1" x14ac:dyDescent="0.2">
      <c r="A160" s="26"/>
      <c r="B160" s="143"/>
      <c r="C160" s="234" t="s">
        <v>224</v>
      </c>
      <c r="D160" s="234" t="s">
        <v>205</v>
      </c>
      <c r="E160" s="235" t="s">
        <v>335</v>
      </c>
      <c r="F160" s="236" t="s">
        <v>1742</v>
      </c>
      <c r="G160" s="237" t="s">
        <v>159</v>
      </c>
      <c r="H160" s="238">
        <v>1</v>
      </c>
      <c r="I160" s="239"/>
      <c r="J160" s="239">
        <f t="shared" si="10"/>
        <v>0</v>
      </c>
      <c r="K160" s="157"/>
      <c r="L160" s="158"/>
      <c r="M160" s="159" t="s">
        <v>1</v>
      </c>
      <c r="N160" s="160" t="s">
        <v>34</v>
      </c>
      <c r="O160" s="153">
        <v>0</v>
      </c>
      <c r="P160" s="153">
        <f t="shared" si="11"/>
        <v>0</v>
      </c>
      <c r="Q160" s="153">
        <v>0</v>
      </c>
      <c r="R160" s="153">
        <f t="shared" si="12"/>
        <v>0</v>
      </c>
      <c r="S160" s="153">
        <v>0</v>
      </c>
      <c r="T160" s="154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207</v>
      </c>
      <c r="AT160" s="155" t="s">
        <v>205</v>
      </c>
      <c r="AU160" s="155" t="s">
        <v>78</v>
      </c>
      <c r="AY160" s="14" t="s">
        <v>124</v>
      </c>
      <c r="BE160" s="156">
        <f t="shared" si="14"/>
        <v>0</v>
      </c>
      <c r="BF160" s="156">
        <f t="shared" si="15"/>
        <v>0</v>
      </c>
      <c r="BG160" s="156">
        <f t="shared" si="16"/>
        <v>0</v>
      </c>
      <c r="BH160" s="156">
        <f t="shared" si="17"/>
        <v>0</v>
      </c>
      <c r="BI160" s="156">
        <f t="shared" si="18"/>
        <v>0</v>
      </c>
      <c r="BJ160" s="14" t="s">
        <v>76</v>
      </c>
      <c r="BK160" s="156">
        <f t="shared" si="19"/>
        <v>0</v>
      </c>
      <c r="BL160" s="14" t="s">
        <v>131</v>
      </c>
      <c r="BM160" s="155" t="s">
        <v>336</v>
      </c>
    </row>
    <row r="161" spans="1:65" s="2" customFormat="1" ht="14.45" customHeight="1" x14ac:dyDescent="0.2">
      <c r="A161" s="26"/>
      <c r="B161" s="143"/>
      <c r="C161" s="234" t="s">
        <v>227</v>
      </c>
      <c r="D161" s="234" t="s">
        <v>205</v>
      </c>
      <c r="E161" s="235" t="s">
        <v>337</v>
      </c>
      <c r="F161" s="236" t="s">
        <v>1743</v>
      </c>
      <c r="G161" s="237" t="s">
        <v>159</v>
      </c>
      <c r="H161" s="238">
        <v>1</v>
      </c>
      <c r="I161" s="239"/>
      <c r="J161" s="239">
        <f t="shared" si="10"/>
        <v>0</v>
      </c>
      <c r="K161" s="157"/>
      <c r="L161" s="158"/>
      <c r="M161" s="159" t="s">
        <v>1</v>
      </c>
      <c r="N161" s="160" t="s">
        <v>34</v>
      </c>
      <c r="O161" s="153">
        <v>0</v>
      </c>
      <c r="P161" s="153">
        <f t="shared" si="11"/>
        <v>0</v>
      </c>
      <c r="Q161" s="153">
        <v>0</v>
      </c>
      <c r="R161" s="153">
        <f t="shared" si="12"/>
        <v>0</v>
      </c>
      <c r="S161" s="153">
        <v>0</v>
      </c>
      <c r="T161" s="154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5" t="s">
        <v>207</v>
      </c>
      <c r="AT161" s="155" t="s">
        <v>205</v>
      </c>
      <c r="AU161" s="155" t="s">
        <v>78</v>
      </c>
      <c r="AY161" s="14" t="s">
        <v>124</v>
      </c>
      <c r="BE161" s="156">
        <f t="shared" si="14"/>
        <v>0</v>
      </c>
      <c r="BF161" s="156">
        <f t="shared" si="15"/>
        <v>0</v>
      </c>
      <c r="BG161" s="156">
        <f t="shared" si="16"/>
        <v>0</v>
      </c>
      <c r="BH161" s="156">
        <f t="shared" si="17"/>
        <v>0</v>
      </c>
      <c r="BI161" s="156">
        <f t="shared" si="18"/>
        <v>0</v>
      </c>
      <c r="BJ161" s="14" t="s">
        <v>76</v>
      </c>
      <c r="BK161" s="156">
        <f t="shared" si="19"/>
        <v>0</v>
      </c>
      <c r="BL161" s="14" t="s">
        <v>131</v>
      </c>
      <c r="BM161" s="155" t="s">
        <v>338</v>
      </c>
    </row>
    <row r="162" spans="1:65" s="2" customFormat="1" ht="14.45" customHeight="1" x14ac:dyDescent="0.2">
      <c r="A162" s="26"/>
      <c r="B162" s="143"/>
      <c r="C162" s="234" t="s">
        <v>231</v>
      </c>
      <c r="D162" s="234" t="s">
        <v>205</v>
      </c>
      <c r="E162" s="235" t="s">
        <v>339</v>
      </c>
      <c r="F162" s="236" t="s">
        <v>340</v>
      </c>
      <c r="G162" s="237" t="s">
        <v>159</v>
      </c>
      <c r="H162" s="238">
        <v>1</v>
      </c>
      <c r="I162" s="239"/>
      <c r="J162" s="239">
        <f t="shared" si="10"/>
        <v>0</v>
      </c>
      <c r="K162" s="157"/>
      <c r="L162" s="158"/>
      <c r="M162" s="159" t="s">
        <v>1</v>
      </c>
      <c r="N162" s="160" t="s">
        <v>34</v>
      </c>
      <c r="O162" s="153">
        <v>0</v>
      </c>
      <c r="P162" s="153">
        <f t="shared" si="11"/>
        <v>0</v>
      </c>
      <c r="Q162" s="153">
        <v>0</v>
      </c>
      <c r="R162" s="153">
        <f t="shared" si="12"/>
        <v>0</v>
      </c>
      <c r="S162" s="153">
        <v>0</v>
      </c>
      <c r="T162" s="154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5" t="s">
        <v>207</v>
      </c>
      <c r="AT162" s="155" t="s">
        <v>205</v>
      </c>
      <c r="AU162" s="155" t="s">
        <v>78</v>
      </c>
      <c r="AY162" s="14" t="s">
        <v>124</v>
      </c>
      <c r="BE162" s="156">
        <f t="shared" si="14"/>
        <v>0</v>
      </c>
      <c r="BF162" s="156">
        <f t="shared" si="15"/>
        <v>0</v>
      </c>
      <c r="BG162" s="156">
        <f t="shared" si="16"/>
        <v>0</v>
      </c>
      <c r="BH162" s="156">
        <f t="shared" si="17"/>
        <v>0</v>
      </c>
      <c r="BI162" s="156">
        <f t="shared" si="18"/>
        <v>0</v>
      </c>
      <c r="BJ162" s="14" t="s">
        <v>76</v>
      </c>
      <c r="BK162" s="156">
        <f t="shared" si="19"/>
        <v>0</v>
      </c>
      <c r="BL162" s="14" t="s">
        <v>131</v>
      </c>
      <c r="BM162" s="155" t="s">
        <v>341</v>
      </c>
    </row>
    <row r="163" spans="1:65" s="2" customFormat="1" ht="14.45" customHeight="1" x14ac:dyDescent="0.2">
      <c r="A163" s="26"/>
      <c r="B163" s="143"/>
      <c r="C163" s="234" t="s">
        <v>236</v>
      </c>
      <c r="D163" s="234" t="s">
        <v>205</v>
      </c>
      <c r="E163" s="235" t="s">
        <v>342</v>
      </c>
      <c r="F163" s="236" t="s">
        <v>343</v>
      </c>
      <c r="G163" s="237" t="s">
        <v>159</v>
      </c>
      <c r="H163" s="238">
        <v>1</v>
      </c>
      <c r="I163" s="239"/>
      <c r="J163" s="239">
        <f t="shared" si="10"/>
        <v>0</v>
      </c>
      <c r="K163" s="157"/>
      <c r="L163" s="158"/>
      <c r="M163" s="159" t="s">
        <v>1</v>
      </c>
      <c r="N163" s="160" t="s">
        <v>34</v>
      </c>
      <c r="O163" s="153">
        <v>0</v>
      </c>
      <c r="P163" s="153">
        <f t="shared" si="11"/>
        <v>0</v>
      </c>
      <c r="Q163" s="153">
        <v>0</v>
      </c>
      <c r="R163" s="153">
        <f t="shared" si="12"/>
        <v>0</v>
      </c>
      <c r="S163" s="153">
        <v>0</v>
      </c>
      <c r="T163" s="154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5" t="s">
        <v>207</v>
      </c>
      <c r="AT163" s="155" t="s">
        <v>205</v>
      </c>
      <c r="AU163" s="155" t="s">
        <v>78</v>
      </c>
      <c r="AY163" s="14" t="s">
        <v>124</v>
      </c>
      <c r="BE163" s="156">
        <f t="shared" si="14"/>
        <v>0</v>
      </c>
      <c r="BF163" s="156">
        <f t="shared" si="15"/>
        <v>0</v>
      </c>
      <c r="BG163" s="156">
        <f t="shared" si="16"/>
        <v>0</v>
      </c>
      <c r="BH163" s="156">
        <f t="shared" si="17"/>
        <v>0</v>
      </c>
      <c r="BI163" s="156">
        <f t="shared" si="18"/>
        <v>0</v>
      </c>
      <c r="BJ163" s="14" t="s">
        <v>76</v>
      </c>
      <c r="BK163" s="156">
        <f t="shared" si="19"/>
        <v>0</v>
      </c>
      <c r="BL163" s="14" t="s">
        <v>131</v>
      </c>
      <c r="BM163" s="155" t="s">
        <v>344</v>
      </c>
    </row>
    <row r="164" spans="1:65" s="2" customFormat="1" ht="24.2" customHeight="1" x14ac:dyDescent="0.2">
      <c r="A164" s="26"/>
      <c r="B164" s="143"/>
      <c r="C164" s="234" t="s">
        <v>242</v>
      </c>
      <c r="D164" s="234" t="s">
        <v>205</v>
      </c>
      <c r="E164" s="235" t="s">
        <v>345</v>
      </c>
      <c r="F164" s="236" t="s">
        <v>1744</v>
      </c>
      <c r="G164" s="237" t="s">
        <v>346</v>
      </c>
      <c r="H164" s="238">
        <v>1</v>
      </c>
      <c r="I164" s="239"/>
      <c r="J164" s="239">
        <f t="shared" si="10"/>
        <v>0</v>
      </c>
      <c r="K164" s="157"/>
      <c r="L164" s="158"/>
      <c r="M164" s="159" t="s">
        <v>1</v>
      </c>
      <c r="N164" s="160" t="s">
        <v>34</v>
      </c>
      <c r="O164" s="153">
        <v>0</v>
      </c>
      <c r="P164" s="153">
        <f t="shared" si="11"/>
        <v>0</v>
      </c>
      <c r="Q164" s="153">
        <v>0</v>
      </c>
      <c r="R164" s="153">
        <f t="shared" si="12"/>
        <v>0</v>
      </c>
      <c r="S164" s="153">
        <v>0</v>
      </c>
      <c r="T164" s="154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5" t="s">
        <v>207</v>
      </c>
      <c r="AT164" s="155" t="s">
        <v>205</v>
      </c>
      <c r="AU164" s="155" t="s">
        <v>78</v>
      </c>
      <c r="AY164" s="14" t="s">
        <v>124</v>
      </c>
      <c r="BE164" s="156">
        <f t="shared" si="14"/>
        <v>0</v>
      </c>
      <c r="BF164" s="156">
        <f t="shared" si="15"/>
        <v>0</v>
      </c>
      <c r="BG164" s="156">
        <f t="shared" si="16"/>
        <v>0</v>
      </c>
      <c r="BH164" s="156">
        <f t="shared" si="17"/>
        <v>0</v>
      </c>
      <c r="BI164" s="156">
        <f t="shared" si="18"/>
        <v>0</v>
      </c>
      <c r="BJ164" s="14" t="s">
        <v>76</v>
      </c>
      <c r="BK164" s="156">
        <f t="shared" si="19"/>
        <v>0</v>
      </c>
      <c r="BL164" s="14" t="s">
        <v>131</v>
      </c>
      <c r="BM164" s="155" t="s">
        <v>347</v>
      </c>
    </row>
    <row r="165" spans="1:65" s="2" customFormat="1" ht="24.2" customHeight="1" x14ac:dyDescent="0.2">
      <c r="A165" s="26"/>
      <c r="B165" s="143"/>
      <c r="C165" s="234" t="s">
        <v>246</v>
      </c>
      <c r="D165" s="234" t="s">
        <v>205</v>
      </c>
      <c r="E165" s="235" t="s">
        <v>348</v>
      </c>
      <c r="F165" s="236" t="s">
        <v>1745</v>
      </c>
      <c r="G165" s="237" t="s">
        <v>346</v>
      </c>
      <c r="H165" s="238">
        <v>1</v>
      </c>
      <c r="I165" s="239"/>
      <c r="J165" s="239">
        <f t="shared" si="10"/>
        <v>0</v>
      </c>
      <c r="K165" s="157"/>
      <c r="L165" s="158"/>
      <c r="M165" s="159" t="s">
        <v>1</v>
      </c>
      <c r="N165" s="160" t="s">
        <v>34</v>
      </c>
      <c r="O165" s="153">
        <v>0</v>
      </c>
      <c r="P165" s="153">
        <f t="shared" si="11"/>
        <v>0</v>
      </c>
      <c r="Q165" s="153">
        <v>0</v>
      </c>
      <c r="R165" s="153">
        <f t="shared" si="12"/>
        <v>0</v>
      </c>
      <c r="S165" s="153">
        <v>0</v>
      </c>
      <c r="T165" s="154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5" t="s">
        <v>207</v>
      </c>
      <c r="AT165" s="155" t="s">
        <v>205</v>
      </c>
      <c r="AU165" s="155" t="s">
        <v>78</v>
      </c>
      <c r="AY165" s="14" t="s">
        <v>124</v>
      </c>
      <c r="BE165" s="156">
        <f t="shared" si="14"/>
        <v>0</v>
      </c>
      <c r="BF165" s="156">
        <f t="shared" si="15"/>
        <v>0</v>
      </c>
      <c r="BG165" s="156">
        <f t="shared" si="16"/>
        <v>0</v>
      </c>
      <c r="BH165" s="156">
        <f t="shared" si="17"/>
        <v>0</v>
      </c>
      <c r="BI165" s="156">
        <f t="shared" si="18"/>
        <v>0</v>
      </c>
      <c r="BJ165" s="14" t="s">
        <v>76</v>
      </c>
      <c r="BK165" s="156">
        <f t="shared" si="19"/>
        <v>0</v>
      </c>
      <c r="BL165" s="14" t="s">
        <v>131</v>
      </c>
      <c r="BM165" s="155" t="s">
        <v>349</v>
      </c>
    </row>
    <row r="166" spans="1:65" s="2" customFormat="1" ht="14.45" customHeight="1" x14ac:dyDescent="0.2">
      <c r="A166" s="26"/>
      <c r="B166" s="143"/>
      <c r="C166" s="234" t="s">
        <v>350</v>
      </c>
      <c r="D166" s="234" t="s">
        <v>205</v>
      </c>
      <c r="E166" s="235" t="s">
        <v>351</v>
      </c>
      <c r="F166" s="236" t="s">
        <v>352</v>
      </c>
      <c r="G166" s="237" t="s">
        <v>159</v>
      </c>
      <c r="H166" s="238">
        <v>3</v>
      </c>
      <c r="I166" s="239"/>
      <c r="J166" s="239">
        <f t="shared" si="10"/>
        <v>0</v>
      </c>
      <c r="K166" s="157"/>
      <c r="L166" s="158"/>
      <c r="M166" s="159" t="s">
        <v>1</v>
      </c>
      <c r="N166" s="160" t="s">
        <v>34</v>
      </c>
      <c r="O166" s="153">
        <v>0</v>
      </c>
      <c r="P166" s="153">
        <f t="shared" si="11"/>
        <v>0</v>
      </c>
      <c r="Q166" s="153">
        <v>0</v>
      </c>
      <c r="R166" s="153">
        <f t="shared" si="12"/>
        <v>0</v>
      </c>
      <c r="S166" s="153">
        <v>0</v>
      </c>
      <c r="T166" s="154">
        <f t="shared" si="1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5" t="s">
        <v>207</v>
      </c>
      <c r="AT166" s="155" t="s">
        <v>205</v>
      </c>
      <c r="AU166" s="155" t="s">
        <v>78</v>
      </c>
      <c r="AY166" s="14" t="s">
        <v>124</v>
      </c>
      <c r="BE166" s="156">
        <f t="shared" si="14"/>
        <v>0</v>
      </c>
      <c r="BF166" s="156">
        <f t="shared" si="15"/>
        <v>0</v>
      </c>
      <c r="BG166" s="156">
        <f t="shared" si="16"/>
        <v>0</v>
      </c>
      <c r="BH166" s="156">
        <f t="shared" si="17"/>
        <v>0</v>
      </c>
      <c r="BI166" s="156">
        <f t="shared" si="18"/>
        <v>0</v>
      </c>
      <c r="BJ166" s="14" t="s">
        <v>76</v>
      </c>
      <c r="BK166" s="156">
        <f t="shared" si="19"/>
        <v>0</v>
      </c>
      <c r="BL166" s="14" t="s">
        <v>131</v>
      </c>
      <c r="BM166" s="155" t="s">
        <v>353</v>
      </c>
    </row>
    <row r="167" spans="1:65" s="2" customFormat="1" ht="24.2" customHeight="1" x14ac:dyDescent="0.2">
      <c r="A167" s="26"/>
      <c r="B167" s="143"/>
      <c r="C167" s="234" t="s">
        <v>207</v>
      </c>
      <c r="D167" s="234" t="s">
        <v>127</v>
      </c>
      <c r="E167" s="235" t="s">
        <v>354</v>
      </c>
      <c r="F167" s="236" t="s">
        <v>355</v>
      </c>
      <c r="G167" s="237" t="s">
        <v>130</v>
      </c>
      <c r="H167" s="238">
        <v>9</v>
      </c>
      <c r="I167" s="239"/>
      <c r="J167" s="239">
        <f t="shared" si="10"/>
        <v>0</v>
      </c>
      <c r="K167" s="150"/>
      <c r="L167" s="27"/>
      <c r="M167" s="151" t="s">
        <v>1</v>
      </c>
      <c r="N167" s="152" t="s">
        <v>34</v>
      </c>
      <c r="O167" s="153">
        <v>6.7000000000000004E-2</v>
      </c>
      <c r="P167" s="153">
        <f t="shared" si="11"/>
        <v>0.60299999999999998</v>
      </c>
      <c r="Q167" s="153">
        <v>1.9000000000000001E-4</v>
      </c>
      <c r="R167" s="153">
        <f t="shared" si="12"/>
        <v>1.7100000000000001E-3</v>
      </c>
      <c r="S167" s="153">
        <v>0</v>
      </c>
      <c r="T167" s="154">
        <f t="shared" si="1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5" t="s">
        <v>131</v>
      </c>
      <c r="AT167" s="155" t="s">
        <v>127</v>
      </c>
      <c r="AU167" s="155" t="s">
        <v>78</v>
      </c>
      <c r="AY167" s="14" t="s">
        <v>124</v>
      </c>
      <c r="BE167" s="156">
        <f t="shared" si="14"/>
        <v>0</v>
      </c>
      <c r="BF167" s="156">
        <f t="shared" si="15"/>
        <v>0</v>
      </c>
      <c r="BG167" s="156">
        <f t="shared" si="16"/>
        <v>0</v>
      </c>
      <c r="BH167" s="156">
        <f t="shared" si="17"/>
        <v>0</v>
      </c>
      <c r="BI167" s="156">
        <f t="shared" si="18"/>
        <v>0</v>
      </c>
      <c r="BJ167" s="14" t="s">
        <v>76</v>
      </c>
      <c r="BK167" s="156">
        <f t="shared" si="19"/>
        <v>0</v>
      </c>
      <c r="BL167" s="14" t="s">
        <v>131</v>
      </c>
      <c r="BM167" s="155" t="s">
        <v>356</v>
      </c>
    </row>
    <row r="168" spans="1:65" s="2" customFormat="1" ht="14.45" customHeight="1" x14ac:dyDescent="0.2">
      <c r="A168" s="26"/>
      <c r="B168" s="143"/>
      <c r="C168" s="234" t="s">
        <v>357</v>
      </c>
      <c r="D168" s="234" t="s">
        <v>127</v>
      </c>
      <c r="E168" s="235" t="s">
        <v>358</v>
      </c>
      <c r="F168" s="236" t="s">
        <v>359</v>
      </c>
      <c r="G168" s="237" t="s">
        <v>130</v>
      </c>
      <c r="H168" s="238">
        <v>9</v>
      </c>
      <c r="I168" s="239"/>
      <c r="J168" s="239">
        <f t="shared" si="10"/>
        <v>0</v>
      </c>
      <c r="K168" s="150"/>
      <c r="L168" s="27"/>
      <c r="M168" s="151" t="s">
        <v>1</v>
      </c>
      <c r="N168" s="152" t="s">
        <v>34</v>
      </c>
      <c r="O168" s="153">
        <v>8.2000000000000003E-2</v>
      </c>
      <c r="P168" s="153">
        <f t="shared" si="11"/>
        <v>0.73799999999999999</v>
      </c>
      <c r="Q168" s="153">
        <v>1.0000000000000001E-5</v>
      </c>
      <c r="R168" s="153">
        <f t="shared" si="12"/>
        <v>9.0000000000000006E-5</v>
      </c>
      <c r="S168" s="153">
        <v>0</v>
      </c>
      <c r="T168" s="154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5" t="s">
        <v>131</v>
      </c>
      <c r="AT168" s="155" t="s">
        <v>127</v>
      </c>
      <c r="AU168" s="155" t="s">
        <v>78</v>
      </c>
      <c r="AY168" s="14" t="s">
        <v>124</v>
      </c>
      <c r="BE168" s="156">
        <f t="shared" si="14"/>
        <v>0</v>
      </c>
      <c r="BF168" s="156">
        <f t="shared" si="15"/>
        <v>0</v>
      </c>
      <c r="BG168" s="156">
        <f t="shared" si="16"/>
        <v>0</v>
      </c>
      <c r="BH168" s="156">
        <f t="shared" si="17"/>
        <v>0</v>
      </c>
      <c r="BI168" s="156">
        <f t="shared" si="18"/>
        <v>0</v>
      </c>
      <c r="BJ168" s="14" t="s">
        <v>76</v>
      </c>
      <c r="BK168" s="156">
        <f t="shared" si="19"/>
        <v>0</v>
      </c>
      <c r="BL168" s="14" t="s">
        <v>131</v>
      </c>
      <c r="BM168" s="155" t="s">
        <v>360</v>
      </c>
    </row>
    <row r="169" spans="1:65" s="2" customFormat="1" ht="24.2" customHeight="1" x14ac:dyDescent="0.2">
      <c r="A169" s="26"/>
      <c r="B169" s="143"/>
      <c r="C169" s="234" t="s">
        <v>361</v>
      </c>
      <c r="D169" s="234" t="s">
        <v>205</v>
      </c>
      <c r="E169" s="235" t="s">
        <v>362</v>
      </c>
      <c r="F169" s="236" t="s">
        <v>363</v>
      </c>
      <c r="G169" s="237" t="s">
        <v>346</v>
      </c>
      <c r="H169" s="238">
        <v>2</v>
      </c>
      <c r="I169" s="239"/>
      <c r="J169" s="239">
        <f t="shared" si="10"/>
        <v>0</v>
      </c>
      <c r="K169" s="157"/>
      <c r="L169" s="158"/>
      <c r="M169" s="159" t="s">
        <v>1</v>
      </c>
      <c r="N169" s="160" t="s">
        <v>34</v>
      </c>
      <c r="O169" s="153">
        <v>0</v>
      </c>
      <c r="P169" s="153">
        <f t="shared" si="11"/>
        <v>0</v>
      </c>
      <c r="Q169" s="153">
        <v>0</v>
      </c>
      <c r="R169" s="153">
        <f t="shared" si="12"/>
        <v>0</v>
      </c>
      <c r="S169" s="153">
        <v>0</v>
      </c>
      <c r="T169" s="154">
        <f t="shared" si="1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5" t="s">
        <v>207</v>
      </c>
      <c r="AT169" s="155" t="s">
        <v>205</v>
      </c>
      <c r="AU169" s="155" t="s">
        <v>78</v>
      </c>
      <c r="AY169" s="14" t="s">
        <v>124</v>
      </c>
      <c r="BE169" s="156">
        <f t="shared" si="14"/>
        <v>0</v>
      </c>
      <c r="BF169" s="156">
        <f t="shared" si="15"/>
        <v>0</v>
      </c>
      <c r="BG169" s="156">
        <f t="shared" si="16"/>
        <v>0</v>
      </c>
      <c r="BH169" s="156">
        <f t="shared" si="17"/>
        <v>0</v>
      </c>
      <c r="BI169" s="156">
        <f t="shared" si="18"/>
        <v>0</v>
      </c>
      <c r="BJ169" s="14" t="s">
        <v>76</v>
      </c>
      <c r="BK169" s="156">
        <f t="shared" si="19"/>
        <v>0</v>
      </c>
      <c r="BL169" s="14" t="s">
        <v>131</v>
      </c>
      <c r="BM169" s="155" t="s">
        <v>364</v>
      </c>
    </row>
    <row r="170" spans="1:65" s="2" customFormat="1" ht="14.45" customHeight="1" x14ac:dyDescent="0.2">
      <c r="A170" s="26"/>
      <c r="B170" s="143"/>
      <c r="C170" s="234" t="s">
        <v>365</v>
      </c>
      <c r="D170" s="234" t="s">
        <v>127</v>
      </c>
      <c r="E170" s="235" t="s">
        <v>366</v>
      </c>
      <c r="F170" s="236" t="s">
        <v>367</v>
      </c>
      <c r="G170" s="237" t="s">
        <v>130</v>
      </c>
      <c r="H170" s="238">
        <v>5</v>
      </c>
      <c r="I170" s="239"/>
      <c r="J170" s="239">
        <f t="shared" si="10"/>
        <v>0</v>
      </c>
      <c r="K170" s="150"/>
      <c r="L170" s="27"/>
      <c r="M170" s="151" t="s">
        <v>1</v>
      </c>
      <c r="N170" s="152" t="s">
        <v>34</v>
      </c>
      <c r="O170" s="153">
        <v>0.65900000000000003</v>
      </c>
      <c r="P170" s="153">
        <f t="shared" si="11"/>
        <v>3.2949999999999999</v>
      </c>
      <c r="Q170" s="153">
        <v>4.0999999999999999E-4</v>
      </c>
      <c r="R170" s="153">
        <f t="shared" si="12"/>
        <v>2.0499999999999997E-3</v>
      </c>
      <c r="S170" s="153">
        <v>0</v>
      </c>
      <c r="T170" s="154">
        <f t="shared" si="1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5" t="s">
        <v>131</v>
      </c>
      <c r="AT170" s="155" t="s">
        <v>127</v>
      </c>
      <c r="AU170" s="155" t="s">
        <v>78</v>
      </c>
      <c r="AY170" s="14" t="s">
        <v>124</v>
      </c>
      <c r="BE170" s="156">
        <f t="shared" si="14"/>
        <v>0</v>
      </c>
      <c r="BF170" s="156">
        <f t="shared" si="15"/>
        <v>0</v>
      </c>
      <c r="BG170" s="156">
        <f t="shared" si="16"/>
        <v>0</v>
      </c>
      <c r="BH170" s="156">
        <f t="shared" si="17"/>
        <v>0</v>
      </c>
      <c r="BI170" s="156">
        <f t="shared" si="18"/>
        <v>0</v>
      </c>
      <c r="BJ170" s="14" t="s">
        <v>76</v>
      </c>
      <c r="BK170" s="156">
        <f t="shared" si="19"/>
        <v>0</v>
      </c>
      <c r="BL170" s="14" t="s">
        <v>131</v>
      </c>
      <c r="BM170" s="155" t="s">
        <v>368</v>
      </c>
    </row>
    <row r="171" spans="1:65" s="2" customFormat="1" ht="14.45" customHeight="1" x14ac:dyDescent="0.2">
      <c r="A171" s="26"/>
      <c r="B171" s="143"/>
      <c r="C171" s="234" t="s">
        <v>369</v>
      </c>
      <c r="D171" s="234" t="s">
        <v>205</v>
      </c>
      <c r="E171" s="235" t="s">
        <v>370</v>
      </c>
      <c r="F171" s="236" t="s">
        <v>1732</v>
      </c>
      <c r="G171" s="237" t="s">
        <v>159</v>
      </c>
      <c r="H171" s="238">
        <v>1</v>
      </c>
      <c r="I171" s="239"/>
      <c r="J171" s="239">
        <f t="shared" si="10"/>
        <v>0</v>
      </c>
      <c r="K171" s="157"/>
      <c r="L171" s="158"/>
      <c r="M171" s="159" t="s">
        <v>1</v>
      </c>
      <c r="N171" s="160" t="s">
        <v>34</v>
      </c>
      <c r="O171" s="153">
        <v>0</v>
      </c>
      <c r="P171" s="153">
        <f t="shared" si="11"/>
        <v>0</v>
      </c>
      <c r="Q171" s="153">
        <v>0</v>
      </c>
      <c r="R171" s="153">
        <f t="shared" si="12"/>
        <v>0</v>
      </c>
      <c r="S171" s="153">
        <v>0</v>
      </c>
      <c r="T171" s="154">
        <f t="shared" si="1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5" t="s">
        <v>207</v>
      </c>
      <c r="AT171" s="155" t="s">
        <v>205</v>
      </c>
      <c r="AU171" s="155" t="s">
        <v>78</v>
      </c>
      <c r="AY171" s="14" t="s">
        <v>124</v>
      </c>
      <c r="BE171" s="156">
        <f t="shared" si="14"/>
        <v>0</v>
      </c>
      <c r="BF171" s="156">
        <f t="shared" si="15"/>
        <v>0</v>
      </c>
      <c r="BG171" s="156">
        <f t="shared" si="16"/>
        <v>0</v>
      </c>
      <c r="BH171" s="156">
        <f t="shared" si="17"/>
        <v>0</v>
      </c>
      <c r="BI171" s="156">
        <f t="shared" si="18"/>
        <v>0</v>
      </c>
      <c r="BJ171" s="14" t="s">
        <v>76</v>
      </c>
      <c r="BK171" s="156">
        <f t="shared" si="19"/>
        <v>0</v>
      </c>
      <c r="BL171" s="14" t="s">
        <v>131</v>
      </c>
      <c r="BM171" s="155" t="s">
        <v>371</v>
      </c>
    </row>
    <row r="172" spans="1:65" s="2" customFormat="1" ht="14.45" customHeight="1" x14ac:dyDescent="0.2">
      <c r="A172" s="26"/>
      <c r="B172" s="143"/>
      <c r="C172" s="234" t="s">
        <v>372</v>
      </c>
      <c r="D172" s="234" t="s">
        <v>127</v>
      </c>
      <c r="E172" s="235" t="s">
        <v>373</v>
      </c>
      <c r="F172" s="236" t="s">
        <v>374</v>
      </c>
      <c r="G172" s="237" t="s">
        <v>159</v>
      </c>
      <c r="H172" s="238">
        <v>1</v>
      </c>
      <c r="I172" s="239"/>
      <c r="J172" s="239">
        <f t="shared" si="10"/>
        <v>0</v>
      </c>
      <c r="K172" s="150"/>
      <c r="L172" s="27"/>
      <c r="M172" s="151" t="s">
        <v>1</v>
      </c>
      <c r="N172" s="152" t="s">
        <v>34</v>
      </c>
      <c r="O172" s="153">
        <v>0</v>
      </c>
      <c r="P172" s="153">
        <f t="shared" si="11"/>
        <v>0</v>
      </c>
      <c r="Q172" s="153">
        <v>0</v>
      </c>
      <c r="R172" s="153">
        <f t="shared" si="12"/>
        <v>0</v>
      </c>
      <c r="S172" s="153">
        <v>0</v>
      </c>
      <c r="T172" s="154">
        <f t="shared" si="1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5" t="s">
        <v>131</v>
      </c>
      <c r="AT172" s="155" t="s">
        <v>127</v>
      </c>
      <c r="AU172" s="155" t="s">
        <v>78</v>
      </c>
      <c r="AY172" s="14" t="s">
        <v>124</v>
      </c>
      <c r="BE172" s="156">
        <f t="shared" si="14"/>
        <v>0</v>
      </c>
      <c r="BF172" s="156">
        <f t="shared" si="15"/>
        <v>0</v>
      </c>
      <c r="BG172" s="156">
        <f t="shared" si="16"/>
        <v>0</v>
      </c>
      <c r="BH172" s="156">
        <f t="shared" si="17"/>
        <v>0</v>
      </c>
      <c r="BI172" s="156">
        <f t="shared" si="18"/>
        <v>0</v>
      </c>
      <c r="BJ172" s="14" t="s">
        <v>76</v>
      </c>
      <c r="BK172" s="156">
        <f t="shared" si="19"/>
        <v>0</v>
      </c>
      <c r="BL172" s="14" t="s">
        <v>131</v>
      </c>
      <c r="BM172" s="155" t="s">
        <v>375</v>
      </c>
    </row>
    <row r="173" spans="1:65" s="2" customFormat="1" ht="24.2" customHeight="1" x14ac:dyDescent="0.2">
      <c r="A173" s="26"/>
      <c r="B173" s="143"/>
      <c r="C173" s="234" t="s">
        <v>376</v>
      </c>
      <c r="D173" s="234" t="s">
        <v>205</v>
      </c>
      <c r="E173" s="235" t="s">
        <v>377</v>
      </c>
      <c r="F173" s="236" t="s">
        <v>1746</v>
      </c>
      <c r="G173" s="237" t="s">
        <v>346</v>
      </c>
      <c r="H173" s="238">
        <v>1</v>
      </c>
      <c r="I173" s="239"/>
      <c r="J173" s="239">
        <f t="shared" si="10"/>
        <v>0</v>
      </c>
      <c r="K173" s="157"/>
      <c r="L173" s="158"/>
      <c r="M173" s="159" t="s">
        <v>1</v>
      </c>
      <c r="N173" s="160" t="s">
        <v>34</v>
      </c>
      <c r="O173" s="153">
        <v>0</v>
      </c>
      <c r="P173" s="153">
        <f t="shared" si="11"/>
        <v>0</v>
      </c>
      <c r="Q173" s="153">
        <v>0</v>
      </c>
      <c r="R173" s="153">
        <f t="shared" si="12"/>
        <v>0</v>
      </c>
      <c r="S173" s="153">
        <v>0</v>
      </c>
      <c r="T173" s="154">
        <f t="shared" si="1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5" t="s">
        <v>207</v>
      </c>
      <c r="AT173" s="155" t="s">
        <v>205</v>
      </c>
      <c r="AU173" s="155" t="s">
        <v>78</v>
      </c>
      <c r="AY173" s="14" t="s">
        <v>124</v>
      </c>
      <c r="BE173" s="156">
        <f t="shared" si="14"/>
        <v>0</v>
      </c>
      <c r="BF173" s="156">
        <f t="shared" si="15"/>
        <v>0</v>
      </c>
      <c r="BG173" s="156">
        <f t="shared" si="16"/>
        <v>0</v>
      </c>
      <c r="BH173" s="156">
        <f t="shared" si="17"/>
        <v>0</v>
      </c>
      <c r="BI173" s="156">
        <f t="shared" si="18"/>
        <v>0</v>
      </c>
      <c r="BJ173" s="14" t="s">
        <v>76</v>
      </c>
      <c r="BK173" s="156">
        <f t="shared" si="19"/>
        <v>0</v>
      </c>
      <c r="BL173" s="14" t="s">
        <v>131</v>
      </c>
      <c r="BM173" s="155" t="s">
        <v>378</v>
      </c>
    </row>
    <row r="174" spans="1:65" s="2" customFormat="1" ht="24.2" customHeight="1" x14ac:dyDescent="0.2">
      <c r="A174" s="26"/>
      <c r="B174" s="143"/>
      <c r="C174" s="234" t="s">
        <v>379</v>
      </c>
      <c r="D174" s="234" t="s">
        <v>205</v>
      </c>
      <c r="E174" s="235" t="s">
        <v>380</v>
      </c>
      <c r="F174" s="236" t="s">
        <v>1747</v>
      </c>
      <c r="G174" s="237" t="s">
        <v>346</v>
      </c>
      <c r="H174" s="238">
        <v>1</v>
      </c>
      <c r="I174" s="239"/>
      <c r="J174" s="239">
        <f t="shared" si="10"/>
        <v>0</v>
      </c>
      <c r="K174" s="157"/>
      <c r="L174" s="158"/>
      <c r="M174" s="159" t="s">
        <v>1</v>
      </c>
      <c r="N174" s="160" t="s">
        <v>34</v>
      </c>
      <c r="O174" s="153">
        <v>0</v>
      </c>
      <c r="P174" s="153">
        <f t="shared" si="11"/>
        <v>0</v>
      </c>
      <c r="Q174" s="153">
        <v>0</v>
      </c>
      <c r="R174" s="153">
        <f t="shared" si="12"/>
        <v>0</v>
      </c>
      <c r="S174" s="153">
        <v>0</v>
      </c>
      <c r="T174" s="154">
        <f t="shared" si="1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5" t="s">
        <v>207</v>
      </c>
      <c r="AT174" s="155" t="s">
        <v>205</v>
      </c>
      <c r="AU174" s="155" t="s">
        <v>78</v>
      </c>
      <c r="AY174" s="14" t="s">
        <v>124</v>
      </c>
      <c r="BE174" s="156">
        <f t="shared" si="14"/>
        <v>0</v>
      </c>
      <c r="BF174" s="156">
        <f t="shared" si="15"/>
        <v>0</v>
      </c>
      <c r="BG174" s="156">
        <f t="shared" si="16"/>
        <v>0</v>
      </c>
      <c r="BH174" s="156">
        <f t="shared" si="17"/>
        <v>0</v>
      </c>
      <c r="BI174" s="156">
        <f t="shared" si="18"/>
        <v>0</v>
      </c>
      <c r="BJ174" s="14" t="s">
        <v>76</v>
      </c>
      <c r="BK174" s="156">
        <f t="shared" si="19"/>
        <v>0</v>
      </c>
      <c r="BL174" s="14" t="s">
        <v>131</v>
      </c>
      <c r="BM174" s="155" t="s">
        <v>381</v>
      </c>
    </row>
    <row r="175" spans="1:65" s="2" customFormat="1" ht="14.45" customHeight="1" x14ac:dyDescent="0.2">
      <c r="A175" s="26"/>
      <c r="B175" s="143"/>
      <c r="C175" s="234" t="s">
        <v>382</v>
      </c>
      <c r="D175" s="234" t="s">
        <v>127</v>
      </c>
      <c r="E175" s="235" t="s">
        <v>383</v>
      </c>
      <c r="F175" s="236" t="s">
        <v>1748</v>
      </c>
      <c r="G175" s="237" t="s">
        <v>159</v>
      </c>
      <c r="H175" s="238">
        <v>2</v>
      </c>
      <c r="I175" s="239"/>
      <c r="J175" s="239">
        <f t="shared" si="10"/>
        <v>0</v>
      </c>
      <c r="K175" s="150"/>
      <c r="L175" s="27"/>
      <c r="M175" s="151" t="s">
        <v>1</v>
      </c>
      <c r="N175" s="152" t="s">
        <v>34</v>
      </c>
      <c r="O175" s="153">
        <v>0.1</v>
      </c>
      <c r="P175" s="153">
        <f t="shared" si="11"/>
        <v>0.2</v>
      </c>
      <c r="Q175" s="153">
        <v>0</v>
      </c>
      <c r="R175" s="153">
        <f t="shared" si="12"/>
        <v>0</v>
      </c>
      <c r="S175" s="153">
        <v>0</v>
      </c>
      <c r="T175" s="154">
        <f t="shared" si="1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5" t="s">
        <v>131</v>
      </c>
      <c r="AT175" s="155" t="s">
        <v>127</v>
      </c>
      <c r="AU175" s="155" t="s">
        <v>78</v>
      </c>
      <c r="AY175" s="14" t="s">
        <v>124</v>
      </c>
      <c r="BE175" s="156">
        <f t="shared" si="14"/>
        <v>0</v>
      </c>
      <c r="BF175" s="156">
        <f t="shared" si="15"/>
        <v>0</v>
      </c>
      <c r="BG175" s="156">
        <f t="shared" si="16"/>
        <v>0</v>
      </c>
      <c r="BH175" s="156">
        <f t="shared" si="17"/>
        <v>0</v>
      </c>
      <c r="BI175" s="156">
        <f t="shared" si="18"/>
        <v>0</v>
      </c>
      <c r="BJ175" s="14" t="s">
        <v>76</v>
      </c>
      <c r="BK175" s="156">
        <f t="shared" si="19"/>
        <v>0</v>
      </c>
      <c r="BL175" s="14" t="s">
        <v>131</v>
      </c>
      <c r="BM175" s="155" t="s">
        <v>384</v>
      </c>
    </row>
    <row r="176" spans="1:65" s="2" customFormat="1" ht="24.2" customHeight="1" x14ac:dyDescent="0.2">
      <c r="A176" s="26"/>
      <c r="B176" s="143"/>
      <c r="C176" s="234" t="s">
        <v>385</v>
      </c>
      <c r="D176" s="234" t="s">
        <v>205</v>
      </c>
      <c r="E176" s="235" t="s">
        <v>386</v>
      </c>
      <c r="F176" s="236" t="s">
        <v>1749</v>
      </c>
      <c r="G176" s="237" t="s">
        <v>159</v>
      </c>
      <c r="H176" s="238">
        <v>1</v>
      </c>
      <c r="I176" s="239"/>
      <c r="J176" s="239">
        <f t="shared" si="10"/>
        <v>0</v>
      </c>
      <c r="K176" s="157"/>
      <c r="L176" s="158"/>
      <c r="M176" s="159" t="s">
        <v>1</v>
      </c>
      <c r="N176" s="160" t="s">
        <v>34</v>
      </c>
      <c r="O176" s="153">
        <v>0</v>
      </c>
      <c r="P176" s="153">
        <f t="shared" si="11"/>
        <v>0</v>
      </c>
      <c r="Q176" s="153">
        <v>0</v>
      </c>
      <c r="R176" s="153">
        <f t="shared" si="12"/>
        <v>0</v>
      </c>
      <c r="S176" s="153">
        <v>0</v>
      </c>
      <c r="T176" s="154">
        <f t="shared" si="1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5" t="s">
        <v>207</v>
      </c>
      <c r="AT176" s="155" t="s">
        <v>205</v>
      </c>
      <c r="AU176" s="155" t="s">
        <v>78</v>
      </c>
      <c r="AY176" s="14" t="s">
        <v>124</v>
      </c>
      <c r="BE176" s="156">
        <f t="shared" si="14"/>
        <v>0</v>
      </c>
      <c r="BF176" s="156">
        <f t="shared" si="15"/>
        <v>0</v>
      </c>
      <c r="BG176" s="156">
        <f t="shared" si="16"/>
        <v>0</v>
      </c>
      <c r="BH176" s="156">
        <f t="shared" si="17"/>
        <v>0</v>
      </c>
      <c r="BI176" s="156">
        <f t="shared" si="18"/>
        <v>0</v>
      </c>
      <c r="BJ176" s="14" t="s">
        <v>76</v>
      </c>
      <c r="BK176" s="156">
        <f t="shared" si="19"/>
        <v>0</v>
      </c>
      <c r="BL176" s="14" t="s">
        <v>131</v>
      </c>
      <c r="BM176" s="155" t="s">
        <v>387</v>
      </c>
    </row>
    <row r="177" spans="1:65" s="2" customFormat="1" ht="24.2" customHeight="1" x14ac:dyDescent="0.2">
      <c r="A177" s="26"/>
      <c r="B177" s="143"/>
      <c r="C177" s="234" t="s">
        <v>388</v>
      </c>
      <c r="D177" s="234" t="s">
        <v>205</v>
      </c>
      <c r="E177" s="235" t="s">
        <v>389</v>
      </c>
      <c r="F177" s="236" t="s">
        <v>1750</v>
      </c>
      <c r="G177" s="237" t="s">
        <v>159</v>
      </c>
      <c r="H177" s="238">
        <v>1</v>
      </c>
      <c r="I177" s="239"/>
      <c r="J177" s="239">
        <f t="shared" si="10"/>
        <v>0</v>
      </c>
      <c r="K177" s="157"/>
      <c r="L177" s="158"/>
      <c r="M177" s="159" t="s">
        <v>1</v>
      </c>
      <c r="N177" s="160" t="s">
        <v>34</v>
      </c>
      <c r="O177" s="153">
        <v>0</v>
      </c>
      <c r="P177" s="153">
        <f t="shared" si="11"/>
        <v>0</v>
      </c>
      <c r="Q177" s="153">
        <v>0</v>
      </c>
      <c r="R177" s="153">
        <f t="shared" si="12"/>
        <v>0</v>
      </c>
      <c r="S177" s="153">
        <v>0</v>
      </c>
      <c r="T177" s="154">
        <f t="shared" si="1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5" t="s">
        <v>207</v>
      </c>
      <c r="AT177" s="155" t="s">
        <v>205</v>
      </c>
      <c r="AU177" s="155" t="s">
        <v>78</v>
      </c>
      <c r="AY177" s="14" t="s">
        <v>124</v>
      </c>
      <c r="BE177" s="156">
        <f t="shared" si="14"/>
        <v>0</v>
      </c>
      <c r="BF177" s="156">
        <f t="shared" si="15"/>
        <v>0</v>
      </c>
      <c r="BG177" s="156">
        <f t="shared" si="16"/>
        <v>0</v>
      </c>
      <c r="BH177" s="156">
        <f t="shared" si="17"/>
        <v>0</v>
      </c>
      <c r="BI177" s="156">
        <f t="shared" si="18"/>
        <v>0</v>
      </c>
      <c r="BJ177" s="14" t="s">
        <v>76</v>
      </c>
      <c r="BK177" s="156">
        <f t="shared" si="19"/>
        <v>0</v>
      </c>
      <c r="BL177" s="14" t="s">
        <v>131</v>
      </c>
      <c r="BM177" s="155" t="s">
        <v>390</v>
      </c>
    </row>
    <row r="178" spans="1:65" s="2" customFormat="1" ht="32.25" customHeight="1" x14ac:dyDescent="0.2">
      <c r="A178" s="26"/>
      <c r="B178" s="143"/>
      <c r="C178" s="234" t="s">
        <v>391</v>
      </c>
      <c r="D178" s="234" t="s">
        <v>205</v>
      </c>
      <c r="E178" s="235" t="s">
        <v>392</v>
      </c>
      <c r="F178" s="236" t="s">
        <v>1751</v>
      </c>
      <c r="G178" s="237" t="s">
        <v>159</v>
      </c>
      <c r="H178" s="238">
        <v>1</v>
      </c>
      <c r="I178" s="239"/>
      <c r="J178" s="239">
        <f t="shared" si="10"/>
        <v>0</v>
      </c>
      <c r="K178" s="157"/>
      <c r="L178" s="158"/>
      <c r="M178" s="159" t="s">
        <v>1</v>
      </c>
      <c r="N178" s="160" t="s">
        <v>34</v>
      </c>
      <c r="O178" s="153">
        <v>0</v>
      </c>
      <c r="P178" s="153">
        <f t="shared" si="11"/>
        <v>0</v>
      </c>
      <c r="Q178" s="153">
        <v>0</v>
      </c>
      <c r="R178" s="153">
        <f t="shared" si="12"/>
        <v>0</v>
      </c>
      <c r="S178" s="153">
        <v>0</v>
      </c>
      <c r="T178" s="154">
        <f t="shared" si="1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5" t="s">
        <v>207</v>
      </c>
      <c r="AT178" s="155" t="s">
        <v>205</v>
      </c>
      <c r="AU178" s="155" t="s">
        <v>78</v>
      </c>
      <c r="AY178" s="14" t="s">
        <v>124</v>
      </c>
      <c r="BE178" s="156">
        <f t="shared" si="14"/>
        <v>0</v>
      </c>
      <c r="BF178" s="156">
        <f t="shared" si="15"/>
        <v>0</v>
      </c>
      <c r="BG178" s="156">
        <f t="shared" si="16"/>
        <v>0</v>
      </c>
      <c r="BH178" s="156">
        <f t="shared" si="17"/>
        <v>0</v>
      </c>
      <c r="BI178" s="156">
        <f t="shared" si="18"/>
        <v>0</v>
      </c>
      <c r="BJ178" s="14" t="s">
        <v>76</v>
      </c>
      <c r="BK178" s="156">
        <f t="shared" si="19"/>
        <v>0</v>
      </c>
      <c r="BL178" s="14" t="s">
        <v>131</v>
      </c>
      <c r="BM178" s="155" t="s">
        <v>393</v>
      </c>
    </row>
    <row r="179" spans="1:65" s="2" customFormat="1" ht="24.2" customHeight="1" x14ac:dyDescent="0.2">
      <c r="A179" s="26"/>
      <c r="B179" s="143"/>
      <c r="C179" s="234" t="s">
        <v>394</v>
      </c>
      <c r="D179" s="234" t="s">
        <v>127</v>
      </c>
      <c r="E179" s="235" t="s">
        <v>395</v>
      </c>
      <c r="F179" s="236" t="s">
        <v>396</v>
      </c>
      <c r="G179" s="237" t="s">
        <v>164</v>
      </c>
      <c r="H179" s="238">
        <v>1</v>
      </c>
      <c r="I179" s="239"/>
      <c r="J179" s="239">
        <f t="shared" si="10"/>
        <v>0</v>
      </c>
      <c r="K179" s="150"/>
      <c r="L179" s="27"/>
      <c r="M179" s="151" t="s">
        <v>1</v>
      </c>
      <c r="N179" s="152" t="s">
        <v>34</v>
      </c>
      <c r="O179" s="153">
        <v>0.51200000000000001</v>
      </c>
      <c r="P179" s="153">
        <f t="shared" si="11"/>
        <v>0.51200000000000001</v>
      </c>
      <c r="Q179" s="153">
        <v>6.8000000000000005E-4</v>
      </c>
      <c r="R179" s="153">
        <f t="shared" si="12"/>
        <v>6.8000000000000005E-4</v>
      </c>
      <c r="S179" s="153">
        <v>0</v>
      </c>
      <c r="T179" s="154">
        <f t="shared" si="1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5" t="s">
        <v>131</v>
      </c>
      <c r="AT179" s="155" t="s">
        <v>127</v>
      </c>
      <c r="AU179" s="155" t="s">
        <v>78</v>
      </c>
      <c r="AY179" s="14" t="s">
        <v>124</v>
      </c>
      <c r="BE179" s="156">
        <f t="shared" si="14"/>
        <v>0</v>
      </c>
      <c r="BF179" s="156">
        <f t="shared" si="15"/>
        <v>0</v>
      </c>
      <c r="BG179" s="156">
        <f t="shared" si="16"/>
        <v>0</v>
      </c>
      <c r="BH179" s="156">
        <f t="shared" si="17"/>
        <v>0</v>
      </c>
      <c r="BI179" s="156">
        <f t="shared" si="18"/>
        <v>0</v>
      </c>
      <c r="BJ179" s="14" t="s">
        <v>76</v>
      </c>
      <c r="BK179" s="156">
        <f t="shared" si="19"/>
        <v>0</v>
      </c>
      <c r="BL179" s="14" t="s">
        <v>131</v>
      </c>
      <c r="BM179" s="155" t="s">
        <v>397</v>
      </c>
    </row>
    <row r="180" spans="1:65" s="2" customFormat="1" ht="24.2" customHeight="1" x14ac:dyDescent="0.2">
      <c r="A180" s="26"/>
      <c r="B180" s="143"/>
      <c r="C180" s="234" t="s">
        <v>398</v>
      </c>
      <c r="D180" s="234" t="s">
        <v>127</v>
      </c>
      <c r="E180" s="235" t="s">
        <v>399</v>
      </c>
      <c r="F180" s="236" t="s">
        <v>400</v>
      </c>
      <c r="G180" s="237" t="s">
        <v>159</v>
      </c>
      <c r="H180" s="238">
        <v>2</v>
      </c>
      <c r="I180" s="239"/>
      <c r="J180" s="239">
        <f t="shared" si="10"/>
        <v>0</v>
      </c>
      <c r="K180" s="150"/>
      <c r="L180" s="27"/>
      <c r="M180" s="151" t="s">
        <v>1</v>
      </c>
      <c r="N180" s="152" t="s">
        <v>34</v>
      </c>
      <c r="O180" s="153">
        <v>0.38100000000000001</v>
      </c>
      <c r="P180" s="153">
        <f t="shared" si="11"/>
        <v>0.76200000000000001</v>
      </c>
      <c r="Q180" s="153">
        <v>5.2999999999999998E-4</v>
      </c>
      <c r="R180" s="153">
        <f t="shared" si="12"/>
        <v>1.06E-3</v>
      </c>
      <c r="S180" s="153">
        <v>0</v>
      </c>
      <c r="T180" s="154">
        <f t="shared" si="1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5" t="s">
        <v>131</v>
      </c>
      <c r="AT180" s="155" t="s">
        <v>127</v>
      </c>
      <c r="AU180" s="155" t="s">
        <v>78</v>
      </c>
      <c r="AY180" s="14" t="s">
        <v>124</v>
      </c>
      <c r="BE180" s="156">
        <f t="shared" si="14"/>
        <v>0</v>
      </c>
      <c r="BF180" s="156">
        <f t="shared" si="15"/>
        <v>0</v>
      </c>
      <c r="BG180" s="156">
        <f t="shared" si="16"/>
        <v>0</v>
      </c>
      <c r="BH180" s="156">
        <f t="shared" si="17"/>
        <v>0</v>
      </c>
      <c r="BI180" s="156">
        <f t="shared" si="18"/>
        <v>0</v>
      </c>
      <c r="BJ180" s="14" t="s">
        <v>76</v>
      </c>
      <c r="BK180" s="156">
        <f t="shared" si="19"/>
        <v>0</v>
      </c>
      <c r="BL180" s="14" t="s">
        <v>131</v>
      </c>
      <c r="BM180" s="155" t="s">
        <v>401</v>
      </c>
    </row>
    <row r="181" spans="1:65" s="2" customFormat="1" ht="30" customHeight="1" x14ac:dyDescent="0.2">
      <c r="A181" s="26"/>
      <c r="B181" s="143"/>
      <c r="C181" s="234" t="s">
        <v>402</v>
      </c>
      <c r="D181" s="234" t="s">
        <v>127</v>
      </c>
      <c r="E181" s="235" t="s">
        <v>403</v>
      </c>
      <c r="F181" s="236" t="s">
        <v>1733</v>
      </c>
      <c r="G181" s="237" t="s">
        <v>159</v>
      </c>
      <c r="H181" s="238">
        <v>1</v>
      </c>
      <c r="I181" s="239"/>
      <c r="J181" s="239">
        <f t="shared" si="10"/>
        <v>0</v>
      </c>
      <c r="K181" s="150"/>
      <c r="L181" s="27"/>
      <c r="M181" s="151" t="s">
        <v>1</v>
      </c>
      <c r="N181" s="152" t="s">
        <v>34</v>
      </c>
      <c r="O181" s="153">
        <v>0</v>
      </c>
      <c r="P181" s="153">
        <f t="shared" si="11"/>
        <v>0</v>
      </c>
      <c r="Q181" s="153">
        <v>0</v>
      </c>
      <c r="R181" s="153">
        <f t="shared" si="12"/>
        <v>0</v>
      </c>
      <c r="S181" s="153">
        <v>0</v>
      </c>
      <c r="T181" s="154">
        <f t="shared" si="1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5" t="s">
        <v>131</v>
      </c>
      <c r="AT181" s="155" t="s">
        <v>127</v>
      </c>
      <c r="AU181" s="155" t="s">
        <v>78</v>
      </c>
      <c r="AY181" s="14" t="s">
        <v>124</v>
      </c>
      <c r="BE181" s="156">
        <f t="shared" si="14"/>
        <v>0</v>
      </c>
      <c r="BF181" s="156">
        <f t="shared" si="15"/>
        <v>0</v>
      </c>
      <c r="BG181" s="156">
        <f t="shared" si="16"/>
        <v>0</v>
      </c>
      <c r="BH181" s="156">
        <f t="shared" si="17"/>
        <v>0</v>
      </c>
      <c r="BI181" s="156">
        <f t="shared" si="18"/>
        <v>0</v>
      </c>
      <c r="BJ181" s="14" t="s">
        <v>76</v>
      </c>
      <c r="BK181" s="156">
        <f t="shared" si="19"/>
        <v>0</v>
      </c>
      <c r="BL181" s="14" t="s">
        <v>131</v>
      </c>
      <c r="BM181" s="155" t="s">
        <v>404</v>
      </c>
    </row>
    <row r="182" spans="1:65" s="2" customFormat="1" ht="24.2" customHeight="1" x14ac:dyDescent="0.2">
      <c r="A182" s="26"/>
      <c r="B182" s="143"/>
      <c r="C182" s="144" t="s">
        <v>405</v>
      </c>
      <c r="D182" s="144" t="s">
        <v>127</v>
      </c>
      <c r="E182" s="145" t="s">
        <v>406</v>
      </c>
      <c r="F182" s="146" t="s">
        <v>407</v>
      </c>
      <c r="G182" s="147" t="s">
        <v>234</v>
      </c>
      <c r="H182" s="148">
        <v>623.46900000000005</v>
      </c>
      <c r="I182" s="149"/>
      <c r="J182" s="149">
        <f t="shared" si="10"/>
        <v>0</v>
      </c>
      <c r="K182" s="150"/>
      <c r="L182" s="27"/>
      <c r="M182" s="151" t="s">
        <v>1</v>
      </c>
      <c r="N182" s="152" t="s">
        <v>34</v>
      </c>
      <c r="O182" s="153">
        <v>0</v>
      </c>
      <c r="P182" s="153">
        <f t="shared" si="11"/>
        <v>0</v>
      </c>
      <c r="Q182" s="153">
        <v>0</v>
      </c>
      <c r="R182" s="153">
        <f t="shared" si="12"/>
        <v>0</v>
      </c>
      <c r="S182" s="153">
        <v>0</v>
      </c>
      <c r="T182" s="154">
        <f t="shared" si="1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5" t="s">
        <v>131</v>
      </c>
      <c r="AT182" s="155" t="s">
        <v>127</v>
      </c>
      <c r="AU182" s="155" t="s">
        <v>78</v>
      </c>
      <c r="AY182" s="14" t="s">
        <v>124</v>
      </c>
      <c r="BE182" s="156">
        <f t="shared" si="14"/>
        <v>0</v>
      </c>
      <c r="BF182" s="156">
        <f t="shared" si="15"/>
        <v>0</v>
      </c>
      <c r="BG182" s="156">
        <f t="shared" si="16"/>
        <v>0</v>
      </c>
      <c r="BH182" s="156">
        <f t="shared" si="17"/>
        <v>0</v>
      </c>
      <c r="BI182" s="156">
        <f t="shared" si="18"/>
        <v>0</v>
      </c>
      <c r="BJ182" s="14" t="s">
        <v>76</v>
      </c>
      <c r="BK182" s="156">
        <f t="shared" si="19"/>
        <v>0</v>
      </c>
      <c r="BL182" s="14" t="s">
        <v>131</v>
      </c>
      <c r="BM182" s="155" t="s">
        <v>408</v>
      </c>
    </row>
    <row r="183" spans="1:65" s="2" customFormat="1" ht="24.2" customHeight="1" x14ac:dyDescent="0.2">
      <c r="A183" s="26"/>
      <c r="B183" s="143"/>
      <c r="C183" s="144" t="s">
        <v>409</v>
      </c>
      <c r="D183" s="144" t="s">
        <v>127</v>
      </c>
      <c r="E183" s="145" t="s">
        <v>410</v>
      </c>
      <c r="F183" s="146" t="s">
        <v>411</v>
      </c>
      <c r="G183" s="147" t="s">
        <v>234</v>
      </c>
      <c r="H183" s="148">
        <v>623.46900000000005</v>
      </c>
      <c r="I183" s="149"/>
      <c r="J183" s="149">
        <f t="shared" si="10"/>
        <v>0</v>
      </c>
      <c r="K183" s="150"/>
      <c r="L183" s="27"/>
      <c r="M183" s="151" t="s">
        <v>1</v>
      </c>
      <c r="N183" s="152" t="s">
        <v>34</v>
      </c>
      <c r="O183" s="153">
        <v>0</v>
      </c>
      <c r="P183" s="153">
        <f t="shared" si="11"/>
        <v>0</v>
      </c>
      <c r="Q183" s="153">
        <v>0</v>
      </c>
      <c r="R183" s="153">
        <f t="shared" si="12"/>
        <v>0</v>
      </c>
      <c r="S183" s="153">
        <v>0</v>
      </c>
      <c r="T183" s="154">
        <f t="shared" si="1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5" t="s">
        <v>131</v>
      </c>
      <c r="AT183" s="155" t="s">
        <v>127</v>
      </c>
      <c r="AU183" s="155" t="s">
        <v>78</v>
      </c>
      <c r="AY183" s="14" t="s">
        <v>124</v>
      </c>
      <c r="BE183" s="156">
        <f t="shared" si="14"/>
        <v>0</v>
      </c>
      <c r="BF183" s="156">
        <f t="shared" si="15"/>
        <v>0</v>
      </c>
      <c r="BG183" s="156">
        <f t="shared" si="16"/>
        <v>0</v>
      </c>
      <c r="BH183" s="156">
        <f t="shared" si="17"/>
        <v>0</v>
      </c>
      <c r="BI183" s="156">
        <f t="shared" si="18"/>
        <v>0</v>
      </c>
      <c r="BJ183" s="14" t="s">
        <v>76</v>
      </c>
      <c r="BK183" s="156">
        <f t="shared" si="19"/>
        <v>0</v>
      </c>
      <c r="BL183" s="14" t="s">
        <v>131</v>
      </c>
      <c r="BM183" s="155" t="s">
        <v>412</v>
      </c>
    </row>
    <row r="184" spans="1:65" s="12" customFormat="1" ht="22.9" customHeight="1" x14ac:dyDescent="0.2">
      <c r="B184" s="131"/>
      <c r="D184" s="132" t="s">
        <v>68</v>
      </c>
      <c r="E184" s="141" t="s">
        <v>413</v>
      </c>
      <c r="F184" s="141" t="s">
        <v>414</v>
      </c>
      <c r="J184" s="142">
        <f>BK184</f>
        <v>0</v>
      </c>
      <c r="L184" s="131"/>
      <c r="M184" s="135"/>
      <c r="N184" s="136"/>
      <c r="O184" s="136"/>
      <c r="P184" s="137">
        <f>SUM(P185:P195)</f>
        <v>47.024999999999999</v>
      </c>
      <c r="Q184" s="136"/>
      <c r="R184" s="137">
        <f>SUM(R185:R195)</f>
        <v>8.3599999999999994E-3</v>
      </c>
      <c r="S184" s="136"/>
      <c r="T184" s="138">
        <f>SUM(T185:T195)</f>
        <v>2.6288399999999998</v>
      </c>
      <c r="AR184" s="132" t="s">
        <v>78</v>
      </c>
      <c r="AT184" s="139" t="s">
        <v>68</v>
      </c>
      <c r="AU184" s="139" t="s">
        <v>76</v>
      </c>
      <c r="AY184" s="132" t="s">
        <v>124</v>
      </c>
      <c r="BK184" s="140">
        <f>SUM(BK185:BK195)</f>
        <v>0</v>
      </c>
    </row>
    <row r="185" spans="1:65" s="2" customFormat="1" ht="24.2" customHeight="1" x14ac:dyDescent="0.2">
      <c r="A185" s="26"/>
      <c r="B185" s="143"/>
      <c r="C185" s="144" t="s">
        <v>415</v>
      </c>
      <c r="D185" s="144" t="s">
        <v>127</v>
      </c>
      <c r="E185" s="145" t="s">
        <v>416</v>
      </c>
      <c r="F185" s="146" t="s">
        <v>417</v>
      </c>
      <c r="G185" s="147" t="s">
        <v>159</v>
      </c>
      <c r="H185" s="148">
        <v>2</v>
      </c>
      <c r="I185" s="149"/>
      <c r="J185" s="149">
        <f t="shared" ref="J185:J195" si="20">ROUND(I185*H185,2)</f>
        <v>0</v>
      </c>
      <c r="K185" s="150"/>
      <c r="L185" s="27"/>
      <c r="M185" s="151" t="s">
        <v>1</v>
      </c>
      <c r="N185" s="152" t="s">
        <v>34</v>
      </c>
      <c r="O185" s="153">
        <v>6.9320000000000004</v>
      </c>
      <c r="P185" s="153">
        <f t="shared" ref="P185:P195" si="21">O185*H185</f>
        <v>13.864000000000001</v>
      </c>
      <c r="Q185" s="153">
        <v>1.7000000000000001E-4</v>
      </c>
      <c r="R185" s="153">
        <f t="shared" ref="R185:R195" si="22">Q185*H185</f>
        <v>3.4000000000000002E-4</v>
      </c>
      <c r="S185" s="153">
        <v>0.47225</v>
      </c>
      <c r="T185" s="154">
        <f t="shared" ref="T185:T195" si="23">S185*H185</f>
        <v>0.94450000000000001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5" t="s">
        <v>131</v>
      </c>
      <c r="AT185" s="155" t="s">
        <v>127</v>
      </c>
      <c r="AU185" s="155" t="s">
        <v>78</v>
      </c>
      <c r="AY185" s="14" t="s">
        <v>124</v>
      </c>
      <c r="BE185" s="156">
        <f t="shared" ref="BE185:BE195" si="24">IF(N185="základní",J185,0)</f>
        <v>0</v>
      </c>
      <c r="BF185" s="156">
        <f t="shared" ref="BF185:BF195" si="25">IF(N185="snížená",J185,0)</f>
        <v>0</v>
      </c>
      <c r="BG185" s="156">
        <f t="shared" ref="BG185:BG195" si="26">IF(N185="zákl. přenesená",J185,0)</f>
        <v>0</v>
      </c>
      <c r="BH185" s="156">
        <f t="shared" ref="BH185:BH195" si="27">IF(N185="sníž. přenesená",J185,0)</f>
        <v>0</v>
      </c>
      <c r="BI185" s="156">
        <f t="shared" ref="BI185:BI195" si="28">IF(N185="nulová",J185,0)</f>
        <v>0</v>
      </c>
      <c r="BJ185" s="14" t="s">
        <v>76</v>
      </c>
      <c r="BK185" s="156">
        <f t="shared" ref="BK185:BK195" si="29">ROUND(I185*H185,2)</f>
        <v>0</v>
      </c>
      <c r="BL185" s="14" t="s">
        <v>131</v>
      </c>
      <c r="BM185" s="155" t="s">
        <v>418</v>
      </c>
    </row>
    <row r="186" spans="1:65" s="2" customFormat="1" ht="14.45" customHeight="1" x14ac:dyDescent="0.2">
      <c r="A186" s="26"/>
      <c r="B186" s="143"/>
      <c r="C186" s="144" t="s">
        <v>419</v>
      </c>
      <c r="D186" s="144" t="s">
        <v>127</v>
      </c>
      <c r="E186" s="145" t="s">
        <v>420</v>
      </c>
      <c r="F186" s="146" t="s">
        <v>421</v>
      </c>
      <c r="G186" s="147" t="s">
        <v>159</v>
      </c>
      <c r="H186" s="148">
        <v>1</v>
      </c>
      <c r="I186" s="149"/>
      <c r="J186" s="149">
        <f t="shared" si="20"/>
        <v>0</v>
      </c>
      <c r="K186" s="150"/>
      <c r="L186" s="27"/>
      <c r="M186" s="151" t="s">
        <v>1</v>
      </c>
      <c r="N186" s="152" t="s">
        <v>34</v>
      </c>
      <c r="O186" s="153">
        <v>2.3069999999999999</v>
      </c>
      <c r="P186" s="153">
        <f t="shared" si="21"/>
        <v>2.3069999999999999</v>
      </c>
      <c r="Q186" s="153">
        <v>0</v>
      </c>
      <c r="R186" s="153">
        <f t="shared" si="22"/>
        <v>0</v>
      </c>
      <c r="S186" s="153">
        <v>0.29980000000000001</v>
      </c>
      <c r="T186" s="154">
        <f t="shared" si="23"/>
        <v>0.29980000000000001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5" t="s">
        <v>131</v>
      </c>
      <c r="AT186" s="155" t="s">
        <v>127</v>
      </c>
      <c r="AU186" s="155" t="s">
        <v>78</v>
      </c>
      <c r="AY186" s="14" t="s">
        <v>124</v>
      </c>
      <c r="BE186" s="156">
        <f t="shared" si="24"/>
        <v>0</v>
      </c>
      <c r="BF186" s="156">
        <f t="shared" si="25"/>
        <v>0</v>
      </c>
      <c r="BG186" s="156">
        <f t="shared" si="26"/>
        <v>0</v>
      </c>
      <c r="BH186" s="156">
        <f t="shared" si="27"/>
        <v>0</v>
      </c>
      <c r="BI186" s="156">
        <f t="shared" si="28"/>
        <v>0</v>
      </c>
      <c r="BJ186" s="14" t="s">
        <v>76</v>
      </c>
      <c r="BK186" s="156">
        <f t="shared" si="29"/>
        <v>0</v>
      </c>
      <c r="BL186" s="14" t="s">
        <v>131</v>
      </c>
      <c r="BM186" s="155" t="s">
        <v>422</v>
      </c>
    </row>
    <row r="187" spans="1:65" s="2" customFormat="1" ht="24.2" customHeight="1" x14ac:dyDescent="0.2">
      <c r="A187" s="26"/>
      <c r="B187" s="143"/>
      <c r="C187" s="144" t="s">
        <v>423</v>
      </c>
      <c r="D187" s="144" t="s">
        <v>127</v>
      </c>
      <c r="E187" s="145" t="s">
        <v>424</v>
      </c>
      <c r="F187" s="146" t="s">
        <v>425</v>
      </c>
      <c r="G187" s="147" t="s">
        <v>130</v>
      </c>
      <c r="H187" s="148">
        <v>4</v>
      </c>
      <c r="I187" s="149"/>
      <c r="J187" s="149">
        <f t="shared" si="20"/>
        <v>0</v>
      </c>
      <c r="K187" s="150"/>
      <c r="L187" s="27"/>
      <c r="M187" s="151" t="s">
        <v>1</v>
      </c>
      <c r="N187" s="152" t="s">
        <v>34</v>
      </c>
      <c r="O187" s="153">
        <v>0.35</v>
      </c>
      <c r="P187" s="153">
        <f t="shared" si="21"/>
        <v>1.4</v>
      </c>
      <c r="Q187" s="153">
        <v>0</v>
      </c>
      <c r="R187" s="153">
        <f t="shared" si="22"/>
        <v>0</v>
      </c>
      <c r="S187" s="153">
        <v>9.3579999999999997E-2</v>
      </c>
      <c r="T187" s="154">
        <f t="shared" si="23"/>
        <v>0.37431999999999999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5" t="s">
        <v>131</v>
      </c>
      <c r="AT187" s="155" t="s">
        <v>127</v>
      </c>
      <c r="AU187" s="155" t="s">
        <v>78</v>
      </c>
      <c r="AY187" s="14" t="s">
        <v>124</v>
      </c>
      <c r="BE187" s="156">
        <f t="shared" si="24"/>
        <v>0</v>
      </c>
      <c r="BF187" s="156">
        <f t="shared" si="25"/>
        <v>0</v>
      </c>
      <c r="BG187" s="156">
        <f t="shared" si="26"/>
        <v>0</v>
      </c>
      <c r="BH187" s="156">
        <f t="shared" si="27"/>
        <v>0</v>
      </c>
      <c r="BI187" s="156">
        <f t="shared" si="28"/>
        <v>0</v>
      </c>
      <c r="BJ187" s="14" t="s">
        <v>76</v>
      </c>
      <c r="BK187" s="156">
        <f t="shared" si="29"/>
        <v>0</v>
      </c>
      <c r="BL187" s="14" t="s">
        <v>131</v>
      </c>
      <c r="BM187" s="155" t="s">
        <v>426</v>
      </c>
    </row>
    <row r="188" spans="1:65" s="2" customFormat="1" ht="24.2" customHeight="1" x14ac:dyDescent="0.2">
      <c r="A188" s="26"/>
      <c r="B188" s="143"/>
      <c r="C188" s="144" t="s">
        <v>427</v>
      </c>
      <c r="D188" s="144" t="s">
        <v>127</v>
      </c>
      <c r="E188" s="145" t="s">
        <v>428</v>
      </c>
      <c r="F188" s="146" t="s">
        <v>429</v>
      </c>
      <c r="G188" s="147" t="s">
        <v>159</v>
      </c>
      <c r="H188" s="148">
        <v>2</v>
      </c>
      <c r="I188" s="149"/>
      <c r="J188" s="149">
        <f t="shared" si="20"/>
        <v>0</v>
      </c>
      <c r="K188" s="150"/>
      <c r="L188" s="27"/>
      <c r="M188" s="151" t="s">
        <v>1</v>
      </c>
      <c r="N188" s="152" t="s">
        <v>34</v>
      </c>
      <c r="O188" s="153">
        <v>0.5</v>
      </c>
      <c r="P188" s="153">
        <f t="shared" si="21"/>
        <v>1</v>
      </c>
      <c r="Q188" s="153">
        <v>0</v>
      </c>
      <c r="R188" s="153">
        <f t="shared" si="22"/>
        <v>0</v>
      </c>
      <c r="S188" s="153">
        <v>0</v>
      </c>
      <c r="T188" s="154">
        <f t="shared" si="2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5" t="s">
        <v>131</v>
      </c>
      <c r="AT188" s="155" t="s">
        <v>127</v>
      </c>
      <c r="AU188" s="155" t="s">
        <v>78</v>
      </c>
      <c r="AY188" s="14" t="s">
        <v>124</v>
      </c>
      <c r="BE188" s="156">
        <f t="shared" si="24"/>
        <v>0</v>
      </c>
      <c r="BF188" s="156">
        <f t="shared" si="25"/>
        <v>0</v>
      </c>
      <c r="BG188" s="156">
        <f t="shared" si="26"/>
        <v>0</v>
      </c>
      <c r="BH188" s="156">
        <f t="shared" si="27"/>
        <v>0</v>
      </c>
      <c r="BI188" s="156">
        <f t="shared" si="28"/>
        <v>0</v>
      </c>
      <c r="BJ188" s="14" t="s">
        <v>76</v>
      </c>
      <c r="BK188" s="156">
        <f t="shared" si="29"/>
        <v>0</v>
      </c>
      <c r="BL188" s="14" t="s">
        <v>131</v>
      </c>
      <c r="BM188" s="155" t="s">
        <v>430</v>
      </c>
    </row>
    <row r="189" spans="1:65" s="2" customFormat="1" ht="24.2" customHeight="1" x14ac:dyDescent="0.2">
      <c r="A189" s="26"/>
      <c r="B189" s="143"/>
      <c r="C189" s="144" t="s">
        <v>431</v>
      </c>
      <c r="D189" s="144" t="s">
        <v>127</v>
      </c>
      <c r="E189" s="145" t="s">
        <v>432</v>
      </c>
      <c r="F189" s="146" t="s">
        <v>433</v>
      </c>
      <c r="G189" s="147" t="s">
        <v>159</v>
      </c>
      <c r="H189" s="148">
        <v>1</v>
      </c>
      <c r="I189" s="149"/>
      <c r="J189" s="149">
        <f t="shared" si="20"/>
        <v>0</v>
      </c>
      <c r="K189" s="150"/>
      <c r="L189" s="27"/>
      <c r="M189" s="151" t="s">
        <v>1</v>
      </c>
      <c r="N189" s="152" t="s">
        <v>34</v>
      </c>
      <c r="O189" s="153">
        <v>5</v>
      </c>
      <c r="P189" s="153">
        <f t="shared" si="21"/>
        <v>5</v>
      </c>
      <c r="Q189" s="153">
        <v>0</v>
      </c>
      <c r="R189" s="153">
        <f t="shared" si="22"/>
        <v>0</v>
      </c>
      <c r="S189" s="153">
        <v>0</v>
      </c>
      <c r="T189" s="154">
        <f t="shared" si="2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5" t="s">
        <v>131</v>
      </c>
      <c r="AT189" s="155" t="s">
        <v>127</v>
      </c>
      <c r="AU189" s="155" t="s">
        <v>78</v>
      </c>
      <c r="AY189" s="14" t="s">
        <v>124</v>
      </c>
      <c r="BE189" s="156">
        <f t="shared" si="24"/>
        <v>0</v>
      </c>
      <c r="BF189" s="156">
        <f t="shared" si="25"/>
        <v>0</v>
      </c>
      <c r="BG189" s="156">
        <f t="shared" si="26"/>
        <v>0</v>
      </c>
      <c r="BH189" s="156">
        <f t="shared" si="27"/>
        <v>0</v>
      </c>
      <c r="BI189" s="156">
        <f t="shared" si="28"/>
        <v>0</v>
      </c>
      <c r="BJ189" s="14" t="s">
        <v>76</v>
      </c>
      <c r="BK189" s="156">
        <f t="shared" si="29"/>
        <v>0</v>
      </c>
      <c r="BL189" s="14" t="s">
        <v>131</v>
      </c>
      <c r="BM189" s="155" t="s">
        <v>434</v>
      </c>
    </row>
    <row r="190" spans="1:65" s="2" customFormat="1" ht="24.2" customHeight="1" x14ac:dyDescent="0.2">
      <c r="A190" s="26"/>
      <c r="B190" s="143"/>
      <c r="C190" s="144" t="s">
        <v>435</v>
      </c>
      <c r="D190" s="144" t="s">
        <v>127</v>
      </c>
      <c r="E190" s="145" t="s">
        <v>436</v>
      </c>
      <c r="F190" s="146" t="s">
        <v>437</v>
      </c>
      <c r="G190" s="147" t="s">
        <v>130</v>
      </c>
      <c r="H190" s="148">
        <v>50</v>
      </c>
      <c r="I190" s="149"/>
      <c r="J190" s="149">
        <f t="shared" si="20"/>
        <v>0</v>
      </c>
      <c r="K190" s="150"/>
      <c r="L190" s="27"/>
      <c r="M190" s="151" t="s">
        <v>1</v>
      </c>
      <c r="N190" s="152" t="s">
        <v>34</v>
      </c>
      <c r="O190" s="153">
        <v>0.125</v>
      </c>
      <c r="P190" s="153">
        <f t="shared" si="21"/>
        <v>6.25</v>
      </c>
      <c r="Q190" s="153">
        <v>5.0000000000000002E-5</v>
      </c>
      <c r="R190" s="153">
        <f t="shared" si="22"/>
        <v>2.5000000000000001E-3</v>
      </c>
      <c r="S190" s="153">
        <v>4.7299999999999998E-3</v>
      </c>
      <c r="T190" s="154">
        <f t="shared" si="23"/>
        <v>0.23649999999999999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5" t="s">
        <v>131</v>
      </c>
      <c r="AT190" s="155" t="s">
        <v>127</v>
      </c>
      <c r="AU190" s="155" t="s">
        <v>78</v>
      </c>
      <c r="AY190" s="14" t="s">
        <v>124</v>
      </c>
      <c r="BE190" s="156">
        <f t="shared" si="24"/>
        <v>0</v>
      </c>
      <c r="BF190" s="156">
        <f t="shared" si="25"/>
        <v>0</v>
      </c>
      <c r="BG190" s="156">
        <f t="shared" si="26"/>
        <v>0</v>
      </c>
      <c r="BH190" s="156">
        <f t="shared" si="27"/>
        <v>0</v>
      </c>
      <c r="BI190" s="156">
        <f t="shared" si="28"/>
        <v>0</v>
      </c>
      <c r="BJ190" s="14" t="s">
        <v>76</v>
      </c>
      <c r="BK190" s="156">
        <f t="shared" si="29"/>
        <v>0</v>
      </c>
      <c r="BL190" s="14" t="s">
        <v>131</v>
      </c>
      <c r="BM190" s="155" t="s">
        <v>438</v>
      </c>
    </row>
    <row r="191" spans="1:65" s="2" customFormat="1" ht="24.2" customHeight="1" x14ac:dyDescent="0.2">
      <c r="A191" s="26"/>
      <c r="B191" s="143"/>
      <c r="C191" s="144" t="s">
        <v>439</v>
      </c>
      <c r="D191" s="144" t="s">
        <v>127</v>
      </c>
      <c r="E191" s="145" t="s">
        <v>440</v>
      </c>
      <c r="F191" s="146" t="s">
        <v>441</v>
      </c>
      <c r="G191" s="147" t="s">
        <v>130</v>
      </c>
      <c r="H191" s="148">
        <v>30</v>
      </c>
      <c r="I191" s="149"/>
      <c r="J191" s="149">
        <f t="shared" si="20"/>
        <v>0</v>
      </c>
      <c r="K191" s="150"/>
      <c r="L191" s="27"/>
      <c r="M191" s="151" t="s">
        <v>1</v>
      </c>
      <c r="N191" s="152" t="s">
        <v>34</v>
      </c>
      <c r="O191" s="153">
        <v>0.187</v>
      </c>
      <c r="P191" s="153">
        <f t="shared" si="21"/>
        <v>5.61</v>
      </c>
      <c r="Q191" s="153">
        <v>6.0000000000000002E-5</v>
      </c>
      <c r="R191" s="153">
        <f t="shared" si="22"/>
        <v>1.8E-3</v>
      </c>
      <c r="S191" s="153">
        <v>8.4100000000000008E-3</v>
      </c>
      <c r="T191" s="154">
        <f t="shared" si="23"/>
        <v>0.25230000000000002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5" t="s">
        <v>131</v>
      </c>
      <c r="AT191" s="155" t="s">
        <v>127</v>
      </c>
      <c r="AU191" s="155" t="s">
        <v>78</v>
      </c>
      <c r="AY191" s="14" t="s">
        <v>124</v>
      </c>
      <c r="BE191" s="156">
        <f t="shared" si="24"/>
        <v>0</v>
      </c>
      <c r="BF191" s="156">
        <f t="shared" si="25"/>
        <v>0</v>
      </c>
      <c r="BG191" s="156">
        <f t="shared" si="26"/>
        <v>0</v>
      </c>
      <c r="BH191" s="156">
        <f t="shared" si="27"/>
        <v>0</v>
      </c>
      <c r="BI191" s="156">
        <f t="shared" si="28"/>
        <v>0</v>
      </c>
      <c r="BJ191" s="14" t="s">
        <v>76</v>
      </c>
      <c r="BK191" s="156">
        <f t="shared" si="29"/>
        <v>0</v>
      </c>
      <c r="BL191" s="14" t="s">
        <v>131</v>
      </c>
      <c r="BM191" s="155" t="s">
        <v>442</v>
      </c>
    </row>
    <row r="192" spans="1:65" s="2" customFormat="1" ht="14.45" customHeight="1" x14ac:dyDescent="0.2">
      <c r="A192" s="26"/>
      <c r="B192" s="143"/>
      <c r="C192" s="144" t="s">
        <v>443</v>
      </c>
      <c r="D192" s="144" t="s">
        <v>127</v>
      </c>
      <c r="E192" s="145" t="s">
        <v>444</v>
      </c>
      <c r="F192" s="146" t="s">
        <v>445</v>
      </c>
      <c r="G192" s="147" t="s">
        <v>159</v>
      </c>
      <c r="H192" s="148">
        <v>2</v>
      </c>
      <c r="I192" s="149"/>
      <c r="J192" s="149">
        <f t="shared" si="20"/>
        <v>0</v>
      </c>
      <c r="K192" s="150"/>
      <c r="L192" s="27"/>
      <c r="M192" s="151" t="s">
        <v>1</v>
      </c>
      <c r="N192" s="152" t="s">
        <v>34</v>
      </c>
      <c r="O192" s="153">
        <v>0.187</v>
      </c>
      <c r="P192" s="153">
        <f t="shared" si="21"/>
        <v>0.374</v>
      </c>
      <c r="Q192" s="153">
        <v>6.0000000000000002E-5</v>
      </c>
      <c r="R192" s="153">
        <f t="shared" si="22"/>
        <v>1.2E-4</v>
      </c>
      <c r="S192" s="153">
        <v>8.4100000000000008E-3</v>
      </c>
      <c r="T192" s="154">
        <f t="shared" si="23"/>
        <v>1.6820000000000002E-2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5" t="s">
        <v>131</v>
      </c>
      <c r="AT192" s="155" t="s">
        <v>127</v>
      </c>
      <c r="AU192" s="155" t="s">
        <v>78</v>
      </c>
      <c r="AY192" s="14" t="s">
        <v>124</v>
      </c>
      <c r="BE192" s="156">
        <f t="shared" si="24"/>
        <v>0</v>
      </c>
      <c r="BF192" s="156">
        <f t="shared" si="25"/>
        <v>0</v>
      </c>
      <c r="BG192" s="156">
        <f t="shared" si="26"/>
        <v>0</v>
      </c>
      <c r="BH192" s="156">
        <f t="shared" si="27"/>
        <v>0</v>
      </c>
      <c r="BI192" s="156">
        <f t="shared" si="28"/>
        <v>0</v>
      </c>
      <c r="BJ192" s="14" t="s">
        <v>76</v>
      </c>
      <c r="BK192" s="156">
        <f t="shared" si="29"/>
        <v>0</v>
      </c>
      <c r="BL192" s="14" t="s">
        <v>131</v>
      </c>
      <c r="BM192" s="155" t="s">
        <v>446</v>
      </c>
    </row>
    <row r="193" spans="1:65" s="2" customFormat="1" ht="24.2" customHeight="1" x14ac:dyDescent="0.2">
      <c r="A193" s="26"/>
      <c r="B193" s="143"/>
      <c r="C193" s="144" t="s">
        <v>447</v>
      </c>
      <c r="D193" s="144" t="s">
        <v>127</v>
      </c>
      <c r="E193" s="145" t="s">
        <v>448</v>
      </c>
      <c r="F193" s="146" t="s">
        <v>449</v>
      </c>
      <c r="G193" s="147" t="s">
        <v>130</v>
      </c>
      <c r="H193" s="148">
        <v>60</v>
      </c>
      <c r="I193" s="149"/>
      <c r="J193" s="149">
        <f t="shared" si="20"/>
        <v>0</v>
      </c>
      <c r="K193" s="150"/>
      <c r="L193" s="27"/>
      <c r="M193" s="151" t="s">
        <v>1</v>
      </c>
      <c r="N193" s="152" t="s">
        <v>34</v>
      </c>
      <c r="O193" s="153">
        <v>0.187</v>
      </c>
      <c r="P193" s="153">
        <f t="shared" si="21"/>
        <v>11.22</v>
      </c>
      <c r="Q193" s="153">
        <v>6.0000000000000002E-5</v>
      </c>
      <c r="R193" s="153">
        <f t="shared" si="22"/>
        <v>3.5999999999999999E-3</v>
      </c>
      <c r="S193" s="153">
        <v>8.4100000000000008E-3</v>
      </c>
      <c r="T193" s="154">
        <f t="shared" si="23"/>
        <v>0.50460000000000005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5" t="s">
        <v>131</v>
      </c>
      <c r="AT193" s="155" t="s">
        <v>127</v>
      </c>
      <c r="AU193" s="155" t="s">
        <v>78</v>
      </c>
      <c r="AY193" s="14" t="s">
        <v>124</v>
      </c>
      <c r="BE193" s="156">
        <f t="shared" si="24"/>
        <v>0</v>
      </c>
      <c r="BF193" s="156">
        <f t="shared" si="25"/>
        <v>0</v>
      </c>
      <c r="BG193" s="156">
        <f t="shared" si="26"/>
        <v>0</v>
      </c>
      <c r="BH193" s="156">
        <f t="shared" si="27"/>
        <v>0</v>
      </c>
      <c r="BI193" s="156">
        <f t="shared" si="28"/>
        <v>0</v>
      </c>
      <c r="BJ193" s="14" t="s">
        <v>76</v>
      </c>
      <c r="BK193" s="156">
        <f t="shared" si="29"/>
        <v>0</v>
      </c>
      <c r="BL193" s="14" t="s">
        <v>131</v>
      </c>
      <c r="BM193" s="155" t="s">
        <v>450</v>
      </c>
    </row>
    <row r="194" spans="1:65" s="2" customFormat="1" ht="14.45" customHeight="1" x14ac:dyDescent="0.2">
      <c r="A194" s="26"/>
      <c r="B194" s="143"/>
      <c r="C194" s="144" t="s">
        <v>451</v>
      </c>
      <c r="D194" s="144" t="s">
        <v>127</v>
      </c>
      <c r="E194" s="145" t="s">
        <v>452</v>
      </c>
      <c r="F194" s="146" t="s">
        <v>453</v>
      </c>
      <c r="G194" s="147" t="s">
        <v>234</v>
      </c>
      <c r="H194" s="148">
        <v>374.79</v>
      </c>
      <c r="I194" s="149"/>
      <c r="J194" s="149">
        <f t="shared" si="20"/>
        <v>0</v>
      </c>
      <c r="K194" s="150"/>
      <c r="L194" s="27"/>
      <c r="M194" s="151" t="s">
        <v>1</v>
      </c>
      <c r="N194" s="152" t="s">
        <v>34</v>
      </c>
      <c r="O194" s="153">
        <v>0</v>
      </c>
      <c r="P194" s="153">
        <f t="shared" si="21"/>
        <v>0</v>
      </c>
      <c r="Q194" s="153">
        <v>0</v>
      </c>
      <c r="R194" s="153">
        <f t="shared" si="22"/>
        <v>0</v>
      </c>
      <c r="S194" s="153">
        <v>0</v>
      </c>
      <c r="T194" s="154">
        <f t="shared" si="2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5" t="s">
        <v>131</v>
      </c>
      <c r="AT194" s="155" t="s">
        <v>127</v>
      </c>
      <c r="AU194" s="155" t="s">
        <v>78</v>
      </c>
      <c r="AY194" s="14" t="s">
        <v>124</v>
      </c>
      <c r="BE194" s="156">
        <f t="shared" si="24"/>
        <v>0</v>
      </c>
      <c r="BF194" s="156">
        <f t="shared" si="25"/>
        <v>0</v>
      </c>
      <c r="BG194" s="156">
        <f t="shared" si="26"/>
        <v>0</v>
      </c>
      <c r="BH194" s="156">
        <f t="shared" si="27"/>
        <v>0</v>
      </c>
      <c r="BI194" s="156">
        <f t="shared" si="28"/>
        <v>0</v>
      </c>
      <c r="BJ194" s="14" t="s">
        <v>76</v>
      </c>
      <c r="BK194" s="156">
        <f t="shared" si="29"/>
        <v>0</v>
      </c>
      <c r="BL194" s="14" t="s">
        <v>131</v>
      </c>
      <c r="BM194" s="155" t="s">
        <v>454</v>
      </c>
    </row>
    <row r="195" spans="1:65" s="2" customFormat="1" ht="14.45" customHeight="1" x14ac:dyDescent="0.2">
      <c r="A195" s="26"/>
      <c r="B195" s="143"/>
      <c r="C195" s="144" t="s">
        <v>455</v>
      </c>
      <c r="D195" s="144" t="s">
        <v>127</v>
      </c>
      <c r="E195" s="145" t="s">
        <v>456</v>
      </c>
      <c r="F195" s="146" t="s">
        <v>1734</v>
      </c>
      <c r="G195" s="147" t="s">
        <v>457</v>
      </c>
      <c r="H195" s="148">
        <v>1</v>
      </c>
      <c r="I195" s="149"/>
      <c r="J195" s="149">
        <f t="shared" si="20"/>
        <v>0</v>
      </c>
      <c r="K195" s="150"/>
      <c r="L195" s="27"/>
      <c r="M195" s="151" t="s">
        <v>1</v>
      </c>
      <c r="N195" s="152" t="s">
        <v>34</v>
      </c>
      <c r="O195" s="153">
        <v>0</v>
      </c>
      <c r="P195" s="153">
        <f t="shared" si="21"/>
        <v>0</v>
      </c>
      <c r="Q195" s="153">
        <v>0</v>
      </c>
      <c r="R195" s="153">
        <f t="shared" si="22"/>
        <v>0</v>
      </c>
      <c r="S195" s="153">
        <v>0</v>
      </c>
      <c r="T195" s="154">
        <f t="shared" si="2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5" t="s">
        <v>131</v>
      </c>
      <c r="AT195" s="155" t="s">
        <v>127</v>
      </c>
      <c r="AU195" s="155" t="s">
        <v>78</v>
      </c>
      <c r="AY195" s="14" t="s">
        <v>124</v>
      </c>
      <c r="BE195" s="156">
        <f t="shared" si="24"/>
        <v>0</v>
      </c>
      <c r="BF195" s="156">
        <f t="shared" si="25"/>
        <v>0</v>
      </c>
      <c r="BG195" s="156">
        <f t="shared" si="26"/>
        <v>0</v>
      </c>
      <c r="BH195" s="156">
        <f t="shared" si="27"/>
        <v>0</v>
      </c>
      <c r="BI195" s="156">
        <f t="shared" si="28"/>
        <v>0</v>
      </c>
      <c r="BJ195" s="14" t="s">
        <v>76</v>
      </c>
      <c r="BK195" s="156">
        <f t="shared" si="29"/>
        <v>0</v>
      </c>
      <c r="BL195" s="14" t="s">
        <v>131</v>
      </c>
      <c r="BM195" s="155" t="s">
        <v>458</v>
      </c>
    </row>
    <row r="196" spans="1:65" s="12" customFormat="1" ht="22.9" customHeight="1" x14ac:dyDescent="0.2">
      <c r="B196" s="131"/>
      <c r="D196" s="132" t="s">
        <v>68</v>
      </c>
      <c r="E196" s="141" t="s">
        <v>459</v>
      </c>
      <c r="F196" s="141" t="s">
        <v>460</v>
      </c>
      <c r="J196" s="142">
        <f>BK196</f>
        <v>0</v>
      </c>
      <c r="L196" s="131"/>
      <c r="M196" s="135"/>
      <c r="N196" s="136"/>
      <c r="O196" s="136"/>
      <c r="P196" s="137">
        <f>SUM(P197:P207)</f>
        <v>0</v>
      </c>
      <c r="Q196" s="136"/>
      <c r="R196" s="137">
        <f>SUM(R197:R207)</f>
        <v>0</v>
      </c>
      <c r="S196" s="136"/>
      <c r="T196" s="138">
        <f>SUM(T197:T207)</f>
        <v>0</v>
      </c>
      <c r="AR196" s="132" t="s">
        <v>78</v>
      </c>
      <c r="AT196" s="139" t="s">
        <v>68</v>
      </c>
      <c r="AU196" s="139" t="s">
        <v>76</v>
      </c>
      <c r="AY196" s="132" t="s">
        <v>124</v>
      </c>
      <c r="BK196" s="140">
        <f>SUM(BK197:BK207)</f>
        <v>0</v>
      </c>
    </row>
    <row r="197" spans="1:65" s="2" customFormat="1" ht="37.9" customHeight="1" x14ac:dyDescent="0.2">
      <c r="A197" s="26"/>
      <c r="B197" s="143"/>
      <c r="C197" s="144" t="s">
        <v>461</v>
      </c>
      <c r="D197" s="144" t="s">
        <v>127</v>
      </c>
      <c r="E197" s="145" t="s">
        <v>462</v>
      </c>
      <c r="F197" s="146" t="s">
        <v>1752</v>
      </c>
      <c r="G197" s="147" t="s">
        <v>159</v>
      </c>
      <c r="H197" s="148">
        <v>3</v>
      </c>
      <c r="I197" s="149"/>
      <c r="J197" s="149">
        <f t="shared" ref="J197:J207" si="30">ROUND(I197*H197,2)</f>
        <v>0</v>
      </c>
      <c r="K197" s="150"/>
      <c r="L197" s="27"/>
      <c r="M197" s="151" t="s">
        <v>1</v>
      </c>
      <c r="N197" s="152" t="s">
        <v>34</v>
      </c>
      <c r="O197" s="153">
        <v>0</v>
      </c>
      <c r="P197" s="153">
        <f t="shared" ref="P197:P207" si="31">O197*H197</f>
        <v>0</v>
      </c>
      <c r="Q197" s="153">
        <v>0</v>
      </c>
      <c r="R197" s="153">
        <f t="shared" ref="R197:R207" si="32">Q197*H197</f>
        <v>0</v>
      </c>
      <c r="S197" s="153">
        <v>0</v>
      </c>
      <c r="T197" s="154">
        <f t="shared" ref="T197:T207" si="33">S197*H197</f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5" t="s">
        <v>140</v>
      </c>
      <c r="AT197" s="155" t="s">
        <v>127</v>
      </c>
      <c r="AU197" s="155" t="s">
        <v>78</v>
      </c>
      <c r="AY197" s="14" t="s">
        <v>124</v>
      </c>
      <c r="BE197" s="156">
        <f t="shared" ref="BE197:BE207" si="34">IF(N197="základní",J197,0)</f>
        <v>0</v>
      </c>
      <c r="BF197" s="156">
        <f t="shared" ref="BF197:BF207" si="35">IF(N197="snížená",J197,0)</f>
        <v>0</v>
      </c>
      <c r="BG197" s="156">
        <f t="shared" ref="BG197:BG207" si="36">IF(N197="zákl. přenesená",J197,0)</f>
        <v>0</v>
      </c>
      <c r="BH197" s="156">
        <f t="shared" ref="BH197:BH207" si="37">IF(N197="sníž. přenesená",J197,0)</f>
        <v>0</v>
      </c>
      <c r="BI197" s="156">
        <f t="shared" ref="BI197:BI207" si="38">IF(N197="nulová",J197,0)</f>
        <v>0</v>
      </c>
      <c r="BJ197" s="14" t="s">
        <v>76</v>
      </c>
      <c r="BK197" s="156">
        <f t="shared" ref="BK197:BK207" si="39">ROUND(I197*H197,2)</f>
        <v>0</v>
      </c>
      <c r="BL197" s="14" t="s">
        <v>140</v>
      </c>
      <c r="BM197" s="155" t="s">
        <v>463</v>
      </c>
    </row>
    <row r="198" spans="1:65" s="2" customFormat="1" ht="37.9" customHeight="1" x14ac:dyDescent="0.2">
      <c r="A198" s="26"/>
      <c r="B198" s="143"/>
      <c r="C198" s="144" t="s">
        <v>464</v>
      </c>
      <c r="D198" s="144" t="s">
        <v>127</v>
      </c>
      <c r="E198" s="145" t="s">
        <v>465</v>
      </c>
      <c r="F198" s="146" t="s">
        <v>466</v>
      </c>
      <c r="G198" s="147" t="s">
        <v>280</v>
      </c>
      <c r="H198" s="148">
        <v>5</v>
      </c>
      <c r="I198" s="149"/>
      <c r="J198" s="149">
        <f t="shared" si="30"/>
        <v>0</v>
      </c>
      <c r="K198" s="150"/>
      <c r="L198" s="27"/>
      <c r="M198" s="151" t="s">
        <v>1</v>
      </c>
      <c r="N198" s="152" t="s">
        <v>34</v>
      </c>
      <c r="O198" s="153">
        <v>0</v>
      </c>
      <c r="P198" s="153">
        <f t="shared" si="31"/>
        <v>0</v>
      </c>
      <c r="Q198" s="153">
        <v>0</v>
      </c>
      <c r="R198" s="153">
        <f t="shared" si="32"/>
        <v>0</v>
      </c>
      <c r="S198" s="153">
        <v>0</v>
      </c>
      <c r="T198" s="154">
        <f t="shared" si="3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5" t="s">
        <v>140</v>
      </c>
      <c r="AT198" s="155" t="s">
        <v>127</v>
      </c>
      <c r="AU198" s="155" t="s">
        <v>78</v>
      </c>
      <c r="AY198" s="14" t="s">
        <v>124</v>
      </c>
      <c r="BE198" s="156">
        <f t="shared" si="34"/>
        <v>0</v>
      </c>
      <c r="BF198" s="156">
        <f t="shared" si="35"/>
        <v>0</v>
      </c>
      <c r="BG198" s="156">
        <f t="shared" si="36"/>
        <v>0</v>
      </c>
      <c r="BH198" s="156">
        <f t="shared" si="37"/>
        <v>0</v>
      </c>
      <c r="BI198" s="156">
        <f t="shared" si="38"/>
        <v>0</v>
      </c>
      <c r="BJ198" s="14" t="s">
        <v>76</v>
      </c>
      <c r="BK198" s="156">
        <f t="shared" si="39"/>
        <v>0</v>
      </c>
      <c r="BL198" s="14" t="s">
        <v>140</v>
      </c>
      <c r="BM198" s="155" t="s">
        <v>467</v>
      </c>
    </row>
    <row r="199" spans="1:65" s="2" customFormat="1" ht="24.2" customHeight="1" x14ac:dyDescent="0.2">
      <c r="A199" s="26"/>
      <c r="B199" s="143"/>
      <c r="C199" s="144" t="s">
        <v>468</v>
      </c>
      <c r="D199" s="144" t="s">
        <v>127</v>
      </c>
      <c r="E199" s="145" t="s">
        <v>469</v>
      </c>
      <c r="F199" s="146" t="s">
        <v>470</v>
      </c>
      <c r="G199" s="147" t="s">
        <v>280</v>
      </c>
      <c r="H199" s="148">
        <v>5</v>
      </c>
      <c r="I199" s="149"/>
      <c r="J199" s="149">
        <f t="shared" si="30"/>
        <v>0</v>
      </c>
      <c r="K199" s="150"/>
      <c r="L199" s="27"/>
      <c r="M199" s="151" t="s">
        <v>1</v>
      </c>
      <c r="N199" s="152" t="s">
        <v>34</v>
      </c>
      <c r="O199" s="153">
        <v>0</v>
      </c>
      <c r="P199" s="153">
        <f t="shared" si="31"/>
        <v>0</v>
      </c>
      <c r="Q199" s="153">
        <v>0</v>
      </c>
      <c r="R199" s="153">
        <f t="shared" si="32"/>
        <v>0</v>
      </c>
      <c r="S199" s="153">
        <v>0</v>
      </c>
      <c r="T199" s="154">
        <f t="shared" si="3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5" t="s">
        <v>140</v>
      </c>
      <c r="AT199" s="155" t="s">
        <v>127</v>
      </c>
      <c r="AU199" s="155" t="s">
        <v>78</v>
      </c>
      <c r="AY199" s="14" t="s">
        <v>124</v>
      </c>
      <c r="BE199" s="156">
        <f t="shared" si="34"/>
        <v>0</v>
      </c>
      <c r="BF199" s="156">
        <f t="shared" si="35"/>
        <v>0</v>
      </c>
      <c r="BG199" s="156">
        <f t="shared" si="36"/>
        <v>0</v>
      </c>
      <c r="BH199" s="156">
        <f t="shared" si="37"/>
        <v>0</v>
      </c>
      <c r="BI199" s="156">
        <f t="shared" si="38"/>
        <v>0</v>
      </c>
      <c r="BJ199" s="14" t="s">
        <v>76</v>
      </c>
      <c r="BK199" s="156">
        <f t="shared" si="39"/>
        <v>0</v>
      </c>
      <c r="BL199" s="14" t="s">
        <v>140</v>
      </c>
      <c r="BM199" s="155" t="s">
        <v>471</v>
      </c>
    </row>
    <row r="200" spans="1:65" s="2" customFormat="1" ht="49.15" customHeight="1" x14ac:dyDescent="0.2">
      <c r="A200" s="26"/>
      <c r="B200" s="143"/>
      <c r="C200" s="144" t="s">
        <v>472</v>
      </c>
      <c r="D200" s="144" t="s">
        <v>127</v>
      </c>
      <c r="E200" s="145" t="s">
        <v>473</v>
      </c>
      <c r="F200" s="146" t="s">
        <v>1753</v>
      </c>
      <c r="G200" s="147" t="s">
        <v>159</v>
      </c>
      <c r="H200" s="148">
        <v>1</v>
      </c>
      <c r="I200" s="149"/>
      <c r="J200" s="149">
        <f t="shared" si="30"/>
        <v>0</v>
      </c>
      <c r="K200" s="150"/>
      <c r="L200" s="27"/>
      <c r="M200" s="151" t="s">
        <v>1</v>
      </c>
      <c r="N200" s="152" t="s">
        <v>34</v>
      </c>
      <c r="O200" s="153">
        <v>0</v>
      </c>
      <c r="P200" s="153">
        <f t="shared" si="31"/>
        <v>0</v>
      </c>
      <c r="Q200" s="153">
        <v>0</v>
      </c>
      <c r="R200" s="153">
        <f t="shared" si="32"/>
        <v>0</v>
      </c>
      <c r="S200" s="153">
        <v>0</v>
      </c>
      <c r="T200" s="154">
        <f t="shared" si="3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5" t="s">
        <v>140</v>
      </c>
      <c r="AT200" s="155" t="s">
        <v>127</v>
      </c>
      <c r="AU200" s="155" t="s">
        <v>78</v>
      </c>
      <c r="AY200" s="14" t="s">
        <v>124</v>
      </c>
      <c r="BE200" s="156">
        <f t="shared" si="34"/>
        <v>0</v>
      </c>
      <c r="BF200" s="156">
        <f t="shared" si="35"/>
        <v>0</v>
      </c>
      <c r="BG200" s="156">
        <f t="shared" si="36"/>
        <v>0</v>
      </c>
      <c r="BH200" s="156">
        <f t="shared" si="37"/>
        <v>0</v>
      </c>
      <c r="BI200" s="156">
        <f t="shared" si="38"/>
        <v>0</v>
      </c>
      <c r="BJ200" s="14" t="s">
        <v>76</v>
      </c>
      <c r="BK200" s="156">
        <f t="shared" si="39"/>
        <v>0</v>
      </c>
      <c r="BL200" s="14" t="s">
        <v>140</v>
      </c>
      <c r="BM200" s="155" t="s">
        <v>474</v>
      </c>
    </row>
    <row r="201" spans="1:65" s="2" customFormat="1" ht="24.2" customHeight="1" x14ac:dyDescent="0.2">
      <c r="A201" s="26"/>
      <c r="B201" s="143"/>
      <c r="C201" s="144" t="s">
        <v>475</v>
      </c>
      <c r="D201" s="144" t="s">
        <v>127</v>
      </c>
      <c r="E201" s="145" t="s">
        <v>476</v>
      </c>
      <c r="F201" s="146" t="s">
        <v>1754</v>
      </c>
      <c r="G201" s="147" t="s">
        <v>159</v>
      </c>
      <c r="H201" s="148">
        <v>1</v>
      </c>
      <c r="I201" s="149"/>
      <c r="J201" s="149">
        <f t="shared" si="30"/>
        <v>0</v>
      </c>
      <c r="K201" s="150"/>
      <c r="L201" s="27"/>
      <c r="M201" s="151" t="s">
        <v>1</v>
      </c>
      <c r="N201" s="152" t="s">
        <v>34</v>
      </c>
      <c r="O201" s="153">
        <v>0</v>
      </c>
      <c r="P201" s="153">
        <f t="shared" si="31"/>
        <v>0</v>
      </c>
      <c r="Q201" s="153">
        <v>0</v>
      </c>
      <c r="R201" s="153">
        <f t="shared" si="32"/>
        <v>0</v>
      </c>
      <c r="S201" s="153">
        <v>0</v>
      </c>
      <c r="T201" s="154">
        <f t="shared" si="3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5" t="s">
        <v>140</v>
      </c>
      <c r="AT201" s="155" t="s">
        <v>127</v>
      </c>
      <c r="AU201" s="155" t="s">
        <v>78</v>
      </c>
      <c r="AY201" s="14" t="s">
        <v>124</v>
      </c>
      <c r="BE201" s="156">
        <f t="shared" si="34"/>
        <v>0</v>
      </c>
      <c r="BF201" s="156">
        <f t="shared" si="35"/>
        <v>0</v>
      </c>
      <c r="BG201" s="156">
        <f t="shared" si="36"/>
        <v>0</v>
      </c>
      <c r="BH201" s="156">
        <f t="shared" si="37"/>
        <v>0</v>
      </c>
      <c r="BI201" s="156">
        <f t="shared" si="38"/>
        <v>0</v>
      </c>
      <c r="BJ201" s="14" t="s">
        <v>76</v>
      </c>
      <c r="BK201" s="156">
        <f t="shared" si="39"/>
        <v>0</v>
      </c>
      <c r="BL201" s="14" t="s">
        <v>140</v>
      </c>
      <c r="BM201" s="155" t="s">
        <v>477</v>
      </c>
    </row>
    <row r="202" spans="1:65" s="2" customFormat="1" ht="24.2" customHeight="1" x14ac:dyDescent="0.2">
      <c r="A202" s="26"/>
      <c r="B202" s="143"/>
      <c r="C202" s="144" t="s">
        <v>478</v>
      </c>
      <c r="D202" s="144" t="s">
        <v>127</v>
      </c>
      <c r="E202" s="145" t="s">
        <v>479</v>
      </c>
      <c r="F202" s="146" t="s">
        <v>480</v>
      </c>
      <c r="G202" s="147" t="s">
        <v>159</v>
      </c>
      <c r="H202" s="148">
        <v>1</v>
      </c>
      <c r="I202" s="149"/>
      <c r="J202" s="149">
        <f t="shared" si="30"/>
        <v>0</v>
      </c>
      <c r="K202" s="150"/>
      <c r="L202" s="27"/>
      <c r="M202" s="151" t="s">
        <v>1</v>
      </c>
      <c r="N202" s="152" t="s">
        <v>34</v>
      </c>
      <c r="O202" s="153">
        <v>0</v>
      </c>
      <c r="P202" s="153">
        <f t="shared" si="31"/>
        <v>0</v>
      </c>
      <c r="Q202" s="153">
        <v>0</v>
      </c>
      <c r="R202" s="153">
        <f t="shared" si="32"/>
        <v>0</v>
      </c>
      <c r="S202" s="153">
        <v>0</v>
      </c>
      <c r="T202" s="154">
        <f t="shared" si="33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5" t="s">
        <v>140</v>
      </c>
      <c r="AT202" s="155" t="s">
        <v>127</v>
      </c>
      <c r="AU202" s="155" t="s">
        <v>78</v>
      </c>
      <c r="AY202" s="14" t="s">
        <v>124</v>
      </c>
      <c r="BE202" s="156">
        <f t="shared" si="34"/>
        <v>0</v>
      </c>
      <c r="BF202" s="156">
        <f t="shared" si="35"/>
        <v>0</v>
      </c>
      <c r="BG202" s="156">
        <f t="shared" si="36"/>
        <v>0</v>
      </c>
      <c r="BH202" s="156">
        <f t="shared" si="37"/>
        <v>0</v>
      </c>
      <c r="BI202" s="156">
        <f t="shared" si="38"/>
        <v>0</v>
      </c>
      <c r="BJ202" s="14" t="s">
        <v>76</v>
      </c>
      <c r="BK202" s="156">
        <f t="shared" si="39"/>
        <v>0</v>
      </c>
      <c r="BL202" s="14" t="s">
        <v>140</v>
      </c>
      <c r="BM202" s="155" t="s">
        <v>481</v>
      </c>
    </row>
    <row r="203" spans="1:65" s="2" customFormat="1" ht="37.9" customHeight="1" x14ac:dyDescent="0.2">
      <c r="A203" s="26"/>
      <c r="B203" s="143"/>
      <c r="C203" s="144" t="s">
        <v>482</v>
      </c>
      <c r="D203" s="144" t="s">
        <v>127</v>
      </c>
      <c r="E203" s="145" t="s">
        <v>483</v>
      </c>
      <c r="F203" s="146" t="s">
        <v>1755</v>
      </c>
      <c r="G203" s="147" t="s">
        <v>159</v>
      </c>
      <c r="H203" s="148">
        <v>2</v>
      </c>
      <c r="I203" s="149"/>
      <c r="J203" s="149">
        <f t="shared" si="30"/>
        <v>0</v>
      </c>
      <c r="K203" s="150"/>
      <c r="L203" s="27"/>
      <c r="M203" s="151" t="s">
        <v>1</v>
      </c>
      <c r="N203" s="152" t="s">
        <v>34</v>
      </c>
      <c r="O203" s="153">
        <v>0</v>
      </c>
      <c r="P203" s="153">
        <f t="shared" si="31"/>
        <v>0</v>
      </c>
      <c r="Q203" s="153">
        <v>0</v>
      </c>
      <c r="R203" s="153">
        <f t="shared" si="32"/>
        <v>0</v>
      </c>
      <c r="S203" s="153">
        <v>0</v>
      </c>
      <c r="T203" s="154">
        <f t="shared" si="33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5" t="s">
        <v>140</v>
      </c>
      <c r="AT203" s="155" t="s">
        <v>127</v>
      </c>
      <c r="AU203" s="155" t="s">
        <v>78</v>
      </c>
      <c r="AY203" s="14" t="s">
        <v>124</v>
      </c>
      <c r="BE203" s="156">
        <f t="shared" si="34"/>
        <v>0</v>
      </c>
      <c r="BF203" s="156">
        <f t="shared" si="35"/>
        <v>0</v>
      </c>
      <c r="BG203" s="156">
        <f t="shared" si="36"/>
        <v>0</v>
      </c>
      <c r="BH203" s="156">
        <f t="shared" si="37"/>
        <v>0</v>
      </c>
      <c r="BI203" s="156">
        <f t="shared" si="38"/>
        <v>0</v>
      </c>
      <c r="BJ203" s="14" t="s">
        <v>76</v>
      </c>
      <c r="BK203" s="156">
        <f t="shared" si="39"/>
        <v>0</v>
      </c>
      <c r="BL203" s="14" t="s">
        <v>140</v>
      </c>
      <c r="BM203" s="155" t="s">
        <v>484</v>
      </c>
    </row>
    <row r="204" spans="1:65" s="2" customFormat="1" ht="24.2" customHeight="1" x14ac:dyDescent="0.2">
      <c r="A204" s="26"/>
      <c r="B204" s="143"/>
      <c r="C204" s="144" t="s">
        <v>485</v>
      </c>
      <c r="D204" s="144" t="s">
        <v>127</v>
      </c>
      <c r="E204" s="145" t="s">
        <v>486</v>
      </c>
      <c r="F204" s="146" t="s">
        <v>487</v>
      </c>
      <c r="G204" s="147" t="s">
        <v>130</v>
      </c>
      <c r="H204" s="148">
        <v>5</v>
      </c>
      <c r="I204" s="149"/>
      <c r="J204" s="149">
        <f t="shared" si="30"/>
        <v>0</v>
      </c>
      <c r="K204" s="150"/>
      <c r="L204" s="27"/>
      <c r="M204" s="151" t="s">
        <v>1</v>
      </c>
      <c r="N204" s="152" t="s">
        <v>34</v>
      </c>
      <c r="O204" s="153">
        <v>0</v>
      </c>
      <c r="P204" s="153">
        <f t="shared" si="31"/>
        <v>0</v>
      </c>
      <c r="Q204" s="153">
        <v>0</v>
      </c>
      <c r="R204" s="153">
        <f t="shared" si="32"/>
        <v>0</v>
      </c>
      <c r="S204" s="153">
        <v>0</v>
      </c>
      <c r="T204" s="154">
        <f t="shared" si="33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5" t="s">
        <v>140</v>
      </c>
      <c r="AT204" s="155" t="s">
        <v>127</v>
      </c>
      <c r="AU204" s="155" t="s">
        <v>78</v>
      </c>
      <c r="AY204" s="14" t="s">
        <v>124</v>
      </c>
      <c r="BE204" s="156">
        <f t="shared" si="34"/>
        <v>0</v>
      </c>
      <c r="BF204" s="156">
        <f t="shared" si="35"/>
        <v>0</v>
      </c>
      <c r="BG204" s="156">
        <f t="shared" si="36"/>
        <v>0</v>
      </c>
      <c r="BH204" s="156">
        <f t="shared" si="37"/>
        <v>0</v>
      </c>
      <c r="BI204" s="156">
        <f t="shared" si="38"/>
        <v>0</v>
      </c>
      <c r="BJ204" s="14" t="s">
        <v>76</v>
      </c>
      <c r="BK204" s="156">
        <f t="shared" si="39"/>
        <v>0</v>
      </c>
      <c r="BL204" s="14" t="s">
        <v>140</v>
      </c>
      <c r="BM204" s="155" t="s">
        <v>488</v>
      </c>
    </row>
    <row r="205" spans="1:65" s="2" customFormat="1" ht="24.2" customHeight="1" x14ac:dyDescent="0.2">
      <c r="A205" s="26"/>
      <c r="B205" s="143"/>
      <c r="C205" s="144" t="s">
        <v>489</v>
      </c>
      <c r="D205" s="144" t="s">
        <v>127</v>
      </c>
      <c r="E205" s="145" t="s">
        <v>490</v>
      </c>
      <c r="F205" s="146" t="s">
        <v>491</v>
      </c>
      <c r="G205" s="147" t="s">
        <v>280</v>
      </c>
      <c r="H205" s="148">
        <v>10.5</v>
      </c>
      <c r="I205" s="149"/>
      <c r="J205" s="149">
        <f t="shared" si="30"/>
        <v>0</v>
      </c>
      <c r="K205" s="150"/>
      <c r="L205" s="27"/>
      <c r="M205" s="151" t="s">
        <v>1</v>
      </c>
      <c r="N205" s="152" t="s">
        <v>34</v>
      </c>
      <c r="O205" s="153">
        <v>0</v>
      </c>
      <c r="P205" s="153">
        <f t="shared" si="31"/>
        <v>0</v>
      </c>
      <c r="Q205" s="153">
        <v>0</v>
      </c>
      <c r="R205" s="153">
        <f t="shared" si="32"/>
        <v>0</v>
      </c>
      <c r="S205" s="153">
        <v>0</v>
      </c>
      <c r="T205" s="154">
        <f t="shared" si="3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5" t="s">
        <v>140</v>
      </c>
      <c r="AT205" s="155" t="s">
        <v>127</v>
      </c>
      <c r="AU205" s="155" t="s">
        <v>78</v>
      </c>
      <c r="AY205" s="14" t="s">
        <v>124</v>
      </c>
      <c r="BE205" s="156">
        <f t="shared" si="34"/>
        <v>0</v>
      </c>
      <c r="BF205" s="156">
        <f t="shared" si="35"/>
        <v>0</v>
      </c>
      <c r="BG205" s="156">
        <f t="shared" si="36"/>
        <v>0</v>
      </c>
      <c r="BH205" s="156">
        <f t="shared" si="37"/>
        <v>0</v>
      </c>
      <c r="BI205" s="156">
        <f t="shared" si="38"/>
        <v>0</v>
      </c>
      <c r="BJ205" s="14" t="s">
        <v>76</v>
      </c>
      <c r="BK205" s="156">
        <f t="shared" si="39"/>
        <v>0</v>
      </c>
      <c r="BL205" s="14" t="s">
        <v>140</v>
      </c>
      <c r="BM205" s="155" t="s">
        <v>492</v>
      </c>
    </row>
    <row r="206" spans="1:65" s="2" customFormat="1" ht="14.45" customHeight="1" x14ac:dyDescent="0.2">
      <c r="A206" s="26"/>
      <c r="B206" s="143"/>
      <c r="C206" s="144" t="s">
        <v>493</v>
      </c>
      <c r="D206" s="144" t="s">
        <v>127</v>
      </c>
      <c r="E206" s="145" t="s">
        <v>494</v>
      </c>
      <c r="F206" s="146" t="s">
        <v>495</v>
      </c>
      <c r="G206" s="147" t="s">
        <v>457</v>
      </c>
      <c r="H206" s="148">
        <v>1</v>
      </c>
      <c r="I206" s="149"/>
      <c r="J206" s="149">
        <f t="shared" si="30"/>
        <v>0</v>
      </c>
      <c r="K206" s="150"/>
      <c r="L206" s="27"/>
      <c r="M206" s="151" t="s">
        <v>1</v>
      </c>
      <c r="N206" s="152" t="s">
        <v>34</v>
      </c>
      <c r="O206" s="153">
        <v>0</v>
      </c>
      <c r="P206" s="153">
        <f t="shared" si="31"/>
        <v>0</v>
      </c>
      <c r="Q206" s="153">
        <v>0</v>
      </c>
      <c r="R206" s="153">
        <f t="shared" si="32"/>
        <v>0</v>
      </c>
      <c r="S206" s="153">
        <v>0</v>
      </c>
      <c r="T206" s="154">
        <f t="shared" si="33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5" t="s">
        <v>140</v>
      </c>
      <c r="AT206" s="155" t="s">
        <v>127</v>
      </c>
      <c r="AU206" s="155" t="s">
        <v>78</v>
      </c>
      <c r="AY206" s="14" t="s">
        <v>124</v>
      </c>
      <c r="BE206" s="156">
        <f t="shared" si="34"/>
        <v>0</v>
      </c>
      <c r="BF206" s="156">
        <f t="shared" si="35"/>
        <v>0</v>
      </c>
      <c r="BG206" s="156">
        <f t="shared" si="36"/>
        <v>0</v>
      </c>
      <c r="BH206" s="156">
        <f t="shared" si="37"/>
        <v>0</v>
      </c>
      <c r="BI206" s="156">
        <f t="shared" si="38"/>
        <v>0</v>
      </c>
      <c r="BJ206" s="14" t="s">
        <v>76</v>
      </c>
      <c r="BK206" s="156">
        <f t="shared" si="39"/>
        <v>0</v>
      </c>
      <c r="BL206" s="14" t="s">
        <v>140</v>
      </c>
      <c r="BM206" s="155" t="s">
        <v>496</v>
      </c>
    </row>
    <row r="207" spans="1:65" s="2" customFormat="1" ht="14.45" customHeight="1" x14ac:dyDescent="0.2">
      <c r="A207" s="26"/>
      <c r="B207" s="143"/>
      <c r="C207" s="144" t="s">
        <v>497</v>
      </c>
      <c r="D207" s="144" t="s">
        <v>127</v>
      </c>
      <c r="E207" s="145" t="s">
        <v>498</v>
      </c>
      <c r="F207" s="146" t="s">
        <v>499</v>
      </c>
      <c r="G207" s="147" t="s">
        <v>159</v>
      </c>
      <c r="H207" s="148">
        <v>1</v>
      </c>
      <c r="I207" s="149"/>
      <c r="J207" s="149">
        <f t="shared" si="30"/>
        <v>0</v>
      </c>
      <c r="K207" s="150"/>
      <c r="L207" s="27"/>
      <c r="M207" s="151" t="s">
        <v>1</v>
      </c>
      <c r="N207" s="152" t="s">
        <v>34</v>
      </c>
      <c r="O207" s="153">
        <v>0</v>
      </c>
      <c r="P207" s="153">
        <f t="shared" si="31"/>
        <v>0</v>
      </c>
      <c r="Q207" s="153">
        <v>0</v>
      </c>
      <c r="R207" s="153">
        <f t="shared" si="32"/>
        <v>0</v>
      </c>
      <c r="S207" s="153">
        <v>0</v>
      </c>
      <c r="T207" s="154">
        <f t="shared" si="33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5" t="s">
        <v>140</v>
      </c>
      <c r="AT207" s="155" t="s">
        <v>127</v>
      </c>
      <c r="AU207" s="155" t="s">
        <v>78</v>
      </c>
      <c r="AY207" s="14" t="s">
        <v>124</v>
      </c>
      <c r="BE207" s="156">
        <f t="shared" si="34"/>
        <v>0</v>
      </c>
      <c r="BF207" s="156">
        <f t="shared" si="35"/>
        <v>0</v>
      </c>
      <c r="BG207" s="156">
        <f t="shared" si="36"/>
        <v>0</v>
      </c>
      <c r="BH207" s="156">
        <f t="shared" si="37"/>
        <v>0</v>
      </c>
      <c r="BI207" s="156">
        <f t="shared" si="38"/>
        <v>0</v>
      </c>
      <c r="BJ207" s="14" t="s">
        <v>76</v>
      </c>
      <c r="BK207" s="156">
        <f t="shared" si="39"/>
        <v>0</v>
      </c>
      <c r="BL207" s="14" t="s">
        <v>140</v>
      </c>
      <c r="BM207" s="155" t="s">
        <v>500</v>
      </c>
    </row>
    <row r="208" spans="1:65" s="12" customFormat="1" ht="22.9" customHeight="1" x14ac:dyDescent="0.2">
      <c r="B208" s="131"/>
      <c r="D208" s="132" t="s">
        <v>68</v>
      </c>
      <c r="E208" s="141" t="s">
        <v>501</v>
      </c>
      <c r="F208" s="141" t="s">
        <v>502</v>
      </c>
      <c r="J208" s="142">
        <f>BK208</f>
        <v>0</v>
      </c>
      <c r="L208" s="131"/>
      <c r="M208" s="135"/>
      <c r="N208" s="136"/>
      <c r="O208" s="136"/>
      <c r="P208" s="137">
        <f>SUM(P209:P252)</f>
        <v>12.782</v>
      </c>
      <c r="Q208" s="136"/>
      <c r="R208" s="137">
        <f>SUM(R209:R252)</f>
        <v>1.04E-2</v>
      </c>
      <c r="S208" s="136"/>
      <c r="T208" s="138">
        <f>SUM(T209:T252)</f>
        <v>0</v>
      </c>
      <c r="AR208" s="132" t="s">
        <v>78</v>
      </c>
      <c r="AT208" s="139" t="s">
        <v>68</v>
      </c>
      <c r="AU208" s="139" t="s">
        <v>76</v>
      </c>
      <c r="AY208" s="132" t="s">
        <v>124</v>
      </c>
      <c r="BK208" s="140">
        <f>SUM(BK209:BK252)</f>
        <v>0</v>
      </c>
    </row>
    <row r="209" spans="1:65" s="2" customFormat="1" ht="24.2" customHeight="1" x14ac:dyDescent="0.2">
      <c r="A209" s="26"/>
      <c r="B209" s="143"/>
      <c r="C209" s="144" t="s">
        <v>503</v>
      </c>
      <c r="D209" s="144" t="s">
        <v>127</v>
      </c>
      <c r="E209" s="145" t="s">
        <v>504</v>
      </c>
      <c r="F209" s="146" t="s">
        <v>505</v>
      </c>
      <c r="G209" s="147" t="s">
        <v>457</v>
      </c>
      <c r="H209" s="148">
        <v>2</v>
      </c>
      <c r="I209" s="149"/>
      <c r="J209" s="149">
        <f t="shared" ref="J209:J252" si="40">ROUND(I209*H209,2)</f>
        <v>0</v>
      </c>
      <c r="K209" s="150"/>
      <c r="L209" s="27"/>
      <c r="M209" s="151" t="s">
        <v>1</v>
      </c>
      <c r="N209" s="152" t="s">
        <v>34</v>
      </c>
      <c r="O209" s="153">
        <v>6.2359999999999998</v>
      </c>
      <c r="P209" s="153">
        <f t="shared" ref="P209:P252" si="41">O209*H209</f>
        <v>12.472</v>
      </c>
      <c r="Q209" s="153">
        <v>2.5500000000000002E-3</v>
      </c>
      <c r="R209" s="153">
        <f t="shared" ref="R209:R252" si="42">Q209*H209</f>
        <v>5.1000000000000004E-3</v>
      </c>
      <c r="S209" s="153">
        <v>0</v>
      </c>
      <c r="T209" s="154">
        <f t="shared" ref="T209:T252" si="43">S209*H209</f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55" t="s">
        <v>131</v>
      </c>
      <c r="AT209" s="155" t="s">
        <v>127</v>
      </c>
      <c r="AU209" s="155" t="s">
        <v>78</v>
      </c>
      <c r="AY209" s="14" t="s">
        <v>124</v>
      </c>
      <c r="BE209" s="156">
        <f t="shared" ref="BE209:BE252" si="44">IF(N209="základní",J209,0)</f>
        <v>0</v>
      </c>
      <c r="BF209" s="156">
        <f t="shared" ref="BF209:BF252" si="45">IF(N209="snížená",J209,0)</f>
        <v>0</v>
      </c>
      <c r="BG209" s="156">
        <f t="shared" ref="BG209:BG252" si="46">IF(N209="zákl. přenesená",J209,0)</f>
        <v>0</v>
      </c>
      <c r="BH209" s="156">
        <f t="shared" ref="BH209:BH252" si="47">IF(N209="sníž. přenesená",J209,0)</f>
        <v>0</v>
      </c>
      <c r="BI209" s="156">
        <f t="shared" ref="BI209:BI252" si="48">IF(N209="nulová",J209,0)</f>
        <v>0</v>
      </c>
      <c r="BJ209" s="14" t="s">
        <v>76</v>
      </c>
      <c r="BK209" s="156">
        <f t="shared" ref="BK209:BK252" si="49">ROUND(I209*H209,2)</f>
        <v>0</v>
      </c>
      <c r="BL209" s="14" t="s">
        <v>131</v>
      </c>
      <c r="BM209" s="155" t="s">
        <v>506</v>
      </c>
    </row>
    <row r="210" spans="1:65" s="2" customFormat="1" ht="14.45" customHeight="1" x14ac:dyDescent="0.2">
      <c r="A210" s="26"/>
      <c r="B210" s="143"/>
      <c r="C210" s="144" t="s">
        <v>507</v>
      </c>
      <c r="D210" s="144" t="s">
        <v>127</v>
      </c>
      <c r="E210" s="145" t="s">
        <v>508</v>
      </c>
      <c r="F210" s="146" t="s">
        <v>509</v>
      </c>
      <c r="G210" s="147" t="s">
        <v>130</v>
      </c>
      <c r="H210" s="148">
        <v>10</v>
      </c>
      <c r="I210" s="149"/>
      <c r="J210" s="149">
        <f t="shared" si="40"/>
        <v>0</v>
      </c>
      <c r="K210" s="150"/>
      <c r="L210" s="27"/>
      <c r="M210" s="151" t="s">
        <v>1</v>
      </c>
      <c r="N210" s="152" t="s">
        <v>34</v>
      </c>
      <c r="O210" s="153">
        <v>3.1E-2</v>
      </c>
      <c r="P210" s="153">
        <f t="shared" si="41"/>
        <v>0.31</v>
      </c>
      <c r="Q210" s="153">
        <v>5.2999999999999998E-4</v>
      </c>
      <c r="R210" s="153">
        <f t="shared" si="42"/>
        <v>5.3E-3</v>
      </c>
      <c r="S210" s="153">
        <v>0</v>
      </c>
      <c r="T210" s="154">
        <f t="shared" si="43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55" t="s">
        <v>131</v>
      </c>
      <c r="AT210" s="155" t="s">
        <v>127</v>
      </c>
      <c r="AU210" s="155" t="s">
        <v>78</v>
      </c>
      <c r="AY210" s="14" t="s">
        <v>124</v>
      </c>
      <c r="BE210" s="156">
        <f t="shared" si="44"/>
        <v>0</v>
      </c>
      <c r="BF210" s="156">
        <f t="shared" si="45"/>
        <v>0</v>
      </c>
      <c r="BG210" s="156">
        <f t="shared" si="46"/>
        <v>0</v>
      </c>
      <c r="BH210" s="156">
        <f t="shared" si="47"/>
        <v>0</v>
      </c>
      <c r="BI210" s="156">
        <f t="shared" si="48"/>
        <v>0</v>
      </c>
      <c r="BJ210" s="14" t="s">
        <v>76</v>
      </c>
      <c r="BK210" s="156">
        <f t="shared" si="49"/>
        <v>0</v>
      </c>
      <c r="BL210" s="14" t="s">
        <v>131</v>
      </c>
      <c r="BM210" s="155" t="s">
        <v>510</v>
      </c>
    </row>
    <row r="211" spans="1:65" s="2" customFormat="1" ht="14.45" customHeight="1" x14ac:dyDescent="0.2">
      <c r="A211" s="26"/>
      <c r="B211" s="143"/>
      <c r="C211" s="144" t="s">
        <v>511</v>
      </c>
      <c r="D211" s="144" t="s">
        <v>127</v>
      </c>
      <c r="E211" s="145" t="s">
        <v>512</v>
      </c>
      <c r="F211" s="146" t="s">
        <v>513</v>
      </c>
      <c r="G211" s="147" t="s">
        <v>159</v>
      </c>
      <c r="H211" s="148">
        <v>2</v>
      </c>
      <c r="I211" s="149"/>
      <c r="J211" s="149">
        <f t="shared" si="40"/>
        <v>0</v>
      </c>
      <c r="K211" s="150"/>
      <c r="L211" s="27"/>
      <c r="M211" s="151" t="s">
        <v>1</v>
      </c>
      <c r="N211" s="152" t="s">
        <v>34</v>
      </c>
      <c r="O211" s="153">
        <v>0</v>
      </c>
      <c r="P211" s="153">
        <f t="shared" si="41"/>
        <v>0</v>
      </c>
      <c r="Q211" s="153">
        <v>0</v>
      </c>
      <c r="R211" s="153">
        <f t="shared" si="42"/>
        <v>0</v>
      </c>
      <c r="S211" s="153">
        <v>0</v>
      </c>
      <c r="T211" s="154">
        <f t="shared" si="43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55" t="s">
        <v>131</v>
      </c>
      <c r="AT211" s="155" t="s">
        <v>127</v>
      </c>
      <c r="AU211" s="155" t="s">
        <v>78</v>
      </c>
      <c r="AY211" s="14" t="s">
        <v>124</v>
      </c>
      <c r="BE211" s="156">
        <f t="shared" si="44"/>
        <v>0</v>
      </c>
      <c r="BF211" s="156">
        <f t="shared" si="45"/>
        <v>0</v>
      </c>
      <c r="BG211" s="156">
        <f t="shared" si="46"/>
        <v>0</v>
      </c>
      <c r="BH211" s="156">
        <f t="shared" si="47"/>
        <v>0</v>
      </c>
      <c r="BI211" s="156">
        <f t="shared" si="48"/>
        <v>0</v>
      </c>
      <c r="BJ211" s="14" t="s">
        <v>76</v>
      </c>
      <c r="BK211" s="156">
        <f t="shared" si="49"/>
        <v>0</v>
      </c>
      <c r="BL211" s="14" t="s">
        <v>131</v>
      </c>
      <c r="BM211" s="155" t="s">
        <v>514</v>
      </c>
    </row>
    <row r="212" spans="1:65" s="2" customFormat="1" ht="75.75" customHeight="1" x14ac:dyDescent="0.2">
      <c r="A212" s="26"/>
      <c r="B212" s="143"/>
      <c r="C212" s="234" t="s">
        <v>515</v>
      </c>
      <c r="D212" s="234" t="s">
        <v>205</v>
      </c>
      <c r="E212" s="235" t="s">
        <v>516</v>
      </c>
      <c r="F212" s="236" t="s">
        <v>1756</v>
      </c>
      <c r="G212" s="237" t="s">
        <v>159</v>
      </c>
      <c r="H212" s="238">
        <v>2</v>
      </c>
      <c r="I212" s="239"/>
      <c r="J212" s="239">
        <f t="shared" si="40"/>
        <v>0</v>
      </c>
      <c r="K212" s="157"/>
      <c r="L212" s="158"/>
      <c r="M212" s="159" t="s">
        <v>1</v>
      </c>
      <c r="N212" s="160" t="s">
        <v>34</v>
      </c>
      <c r="O212" s="153">
        <v>0</v>
      </c>
      <c r="P212" s="153">
        <f t="shared" si="41"/>
        <v>0</v>
      </c>
      <c r="Q212" s="153">
        <v>0</v>
      </c>
      <c r="R212" s="153">
        <f t="shared" si="42"/>
        <v>0</v>
      </c>
      <c r="S212" s="153">
        <v>0</v>
      </c>
      <c r="T212" s="154">
        <f t="shared" si="43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55" t="s">
        <v>207</v>
      </c>
      <c r="AT212" s="155" t="s">
        <v>205</v>
      </c>
      <c r="AU212" s="155" t="s">
        <v>78</v>
      </c>
      <c r="AY212" s="14" t="s">
        <v>124</v>
      </c>
      <c r="BE212" s="156">
        <f t="shared" si="44"/>
        <v>0</v>
      </c>
      <c r="BF212" s="156">
        <f t="shared" si="45"/>
        <v>0</v>
      </c>
      <c r="BG212" s="156">
        <f t="shared" si="46"/>
        <v>0</v>
      </c>
      <c r="BH212" s="156">
        <f t="shared" si="47"/>
        <v>0</v>
      </c>
      <c r="BI212" s="156">
        <f t="shared" si="48"/>
        <v>0</v>
      </c>
      <c r="BJ212" s="14" t="s">
        <v>76</v>
      </c>
      <c r="BK212" s="156">
        <f t="shared" si="49"/>
        <v>0</v>
      </c>
      <c r="BL212" s="14" t="s">
        <v>131</v>
      </c>
      <c r="BM212" s="155" t="s">
        <v>517</v>
      </c>
    </row>
    <row r="213" spans="1:65" s="2" customFormat="1" ht="24.2" customHeight="1" x14ac:dyDescent="0.2">
      <c r="A213" s="26"/>
      <c r="B213" s="143"/>
      <c r="C213" s="234" t="s">
        <v>518</v>
      </c>
      <c r="D213" s="234" t="s">
        <v>205</v>
      </c>
      <c r="E213" s="235" t="s">
        <v>519</v>
      </c>
      <c r="F213" s="236" t="s">
        <v>1757</v>
      </c>
      <c r="G213" s="237" t="s">
        <v>159</v>
      </c>
      <c r="H213" s="238">
        <v>2</v>
      </c>
      <c r="I213" s="239"/>
      <c r="J213" s="239">
        <f t="shared" si="40"/>
        <v>0</v>
      </c>
      <c r="K213" s="157"/>
      <c r="L213" s="158"/>
      <c r="M213" s="159" t="s">
        <v>1</v>
      </c>
      <c r="N213" s="160" t="s">
        <v>34</v>
      </c>
      <c r="O213" s="153">
        <v>0</v>
      </c>
      <c r="P213" s="153">
        <f t="shared" si="41"/>
        <v>0</v>
      </c>
      <c r="Q213" s="153">
        <v>0</v>
      </c>
      <c r="R213" s="153">
        <f t="shared" si="42"/>
        <v>0</v>
      </c>
      <c r="S213" s="153">
        <v>0</v>
      </c>
      <c r="T213" s="154">
        <f t="shared" si="43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55" t="s">
        <v>207</v>
      </c>
      <c r="AT213" s="155" t="s">
        <v>205</v>
      </c>
      <c r="AU213" s="155" t="s">
        <v>78</v>
      </c>
      <c r="AY213" s="14" t="s">
        <v>124</v>
      </c>
      <c r="BE213" s="156">
        <f t="shared" si="44"/>
        <v>0</v>
      </c>
      <c r="BF213" s="156">
        <f t="shared" si="45"/>
        <v>0</v>
      </c>
      <c r="BG213" s="156">
        <f t="shared" si="46"/>
        <v>0</v>
      </c>
      <c r="BH213" s="156">
        <f t="shared" si="47"/>
        <v>0</v>
      </c>
      <c r="BI213" s="156">
        <f t="shared" si="48"/>
        <v>0</v>
      </c>
      <c r="BJ213" s="14" t="s">
        <v>76</v>
      </c>
      <c r="BK213" s="156">
        <f t="shared" si="49"/>
        <v>0</v>
      </c>
      <c r="BL213" s="14" t="s">
        <v>131</v>
      </c>
      <c r="BM213" s="155" t="s">
        <v>520</v>
      </c>
    </row>
    <row r="214" spans="1:65" s="2" customFormat="1" ht="37.5" customHeight="1" x14ac:dyDescent="0.2">
      <c r="A214" s="26"/>
      <c r="B214" s="143"/>
      <c r="C214" s="234" t="s">
        <v>521</v>
      </c>
      <c r="D214" s="234" t="s">
        <v>205</v>
      </c>
      <c r="E214" s="235" t="s">
        <v>522</v>
      </c>
      <c r="F214" s="236" t="s">
        <v>1763</v>
      </c>
      <c r="G214" s="237" t="s">
        <v>159</v>
      </c>
      <c r="H214" s="238">
        <v>1</v>
      </c>
      <c r="I214" s="239"/>
      <c r="J214" s="239">
        <f t="shared" si="40"/>
        <v>0</v>
      </c>
      <c r="K214" s="157"/>
      <c r="L214" s="158"/>
      <c r="M214" s="159" t="s">
        <v>1</v>
      </c>
      <c r="N214" s="160" t="s">
        <v>34</v>
      </c>
      <c r="O214" s="153">
        <v>0</v>
      </c>
      <c r="P214" s="153">
        <f t="shared" si="41"/>
        <v>0</v>
      </c>
      <c r="Q214" s="153">
        <v>0</v>
      </c>
      <c r="R214" s="153">
        <f t="shared" si="42"/>
        <v>0</v>
      </c>
      <c r="S214" s="153">
        <v>0</v>
      </c>
      <c r="T214" s="154">
        <f t="shared" si="43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55" t="s">
        <v>207</v>
      </c>
      <c r="AT214" s="155" t="s">
        <v>205</v>
      </c>
      <c r="AU214" s="155" t="s">
        <v>78</v>
      </c>
      <c r="AY214" s="14" t="s">
        <v>124</v>
      </c>
      <c r="BE214" s="156">
        <f t="shared" si="44"/>
        <v>0</v>
      </c>
      <c r="BF214" s="156">
        <f t="shared" si="45"/>
        <v>0</v>
      </c>
      <c r="BG214" s="156">
        <f t="shared" si="46"/>
        <v>0</v>
      </c>
      <c r="BH214" s="156">
        <f t="shared" si="47"/>
        <v>0</v>
      </c>
      <c r="BI214" s="156">
        <f t="shared" si="48"/>
        <v>0</v>
      </c>
      <c r="BJ214" s="14" t="s">
        <v>76</v>
      </c>
      <c r="BK214" s="156">
        <f t="shared" si="49"/>
        <v>0</v>
      </c>
      <c r="BL214" s="14" t="s">
        <v>131</v>
      </c>
      <c r="BM214" s="155" t="s">
        <v>523</v>
      </c>
    </row>
    <row r="215" spans="1:65" s="2" customFormat="1" ht="24.2" customHeight="1" x14ac:dyDescent="0.2">
      <c r="A215" s="26"/>
      <c r="B215" s="143"/>
      <c r="C215" s="234" t="s">
        <v>524</v>
      </c>
      <c r="D215" s="234" t="s">
        <v>205</v>
      </c>
      <c r="E215" s="235" t="s">
        <v>525</v>
      </c>
      <c r="F215" s="236" t="s">
        <v>1758</v>
      </c>
      <c r="G215" s="237" t="s">
        <v>159</v>
      </c>
      <c r="H215" s="238">
        <v>1</v>
      </c>
      <c r="I215" s="239"/>
      <c r="J215" s="239">
        <f t="shared" si="40"/>
        <v>0</v>
      </c>
      <c r="K215" s="157"/>
      <c r="L215" s="158"/>
      <c r="M215" s="159" t="s">
        <v>1</v>
      </c>
      <c r="N215" s="160" t="s">
        <v>34</v>
      </c>
      <c r="O215" s="153">
        <v>0</v>
      </c>
      <c r="P215" s="153">
        <f t="shared" si="41"/>
        <v>0</v>
      </c>
      <c r="Q215" s="153">
        <v>0</v>
      </c>
      <c r="R215" s="153">
        <f t="shared" si="42"/>
        <v>0</v>
      </c>
      <c r="S215" s="153">
        <v>0</v>
      </c>
      <c r="T215" s="154">
        <f t="shared" si="43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55" t="s">
        <v>207</v>
      </c>
      <c r="AT215" s="155" t="s">
        <v>205</v>
      </c>
      <c r="AU215" s="155" t="s">
        <v>78</v>
      </c>
      <c r="AY215" s="14" t="s">
        <v>124</v>
      </c>
      <c r="BE215" s="156">
        <f t="shared" si="44"/>
        <v>0</v>
      </c>
      <c r="BF215" s="156">
        <f t="shared" si="45"/>
        <v>0</v>
      </c>
      <c r="BG215" s="156">
        <f t="shared" si="46"/>
        <v>0</v>
      </c>
      <c r="BH215" s="156">
        <f t="shared" si="47"/>
        <v>0</v>
      </c>
      <c r="BI215" s="156">
        <f t="shared" si="48"/>
        <v>0</v>
      </c>
      <c r="BJ215" s="14" t="s">
        <v>76</v>
      </c>
      <c r="BK215" s="156">
        <f t="shared" si="49"/>
        <v>0</v>
      </c>
      <c r="BL215" s="14" t="s">
        <v>131</v>
      </c>
      <c r="BM215" s="155" t="s">
        <v>526</v>
      </c>
    </row>
    <row r="216" spans="1:65" s="2" customFormat="1" ht="14.45" customHeight="1" x14ac:dyDescent="0.2">
      <c r="A216" s="26"/>
      <c r="B216" s="143"/>
      <c r="C216" s="234" t="s">
        <v>527</v>
      </c>
      <c r="D216" s="234" t="s">
        <v>205</v>
      </c>
      <c r="E216" s="235" t="s">
        <v>528</v>
      </c>
      <c r="F216" s="236" t="s">
        <v>1762</v>
      </c>
      <c r="G216" s="237" t="s">
        <v>159</v>
      </c>
      <c r="H216" s="238">
        <v>1</v>
      </c>
      <c r="I216" s="239"/>
      <c r="J216" s="239">
        <f t="shared" si="40"/>
        <v>0</v>
      </c>
      <c r="K216" s="157"/>
      <c r="L216" s="158"/>
      <c r="M216" s="159" t="s">
        <v>1</v>
      </c>
      <c r="N216" s="160" t="s">
        <v>34</v>
      </c>
      <c r="O216" s="153">
        <v>0</v>
      </c>
      <c r="P216" s="153">
        <f t="shared" si="41"/>
        <v>0</v>
      </c>
      <c r="Q216" s="153">
        <v>0</v>
      </c>
      <c r="R216" s="153">
        <f t="shared" si="42"/>
        <v>0</v>
      </c>
      <c r="S216" s="153">
        <v>0</v>
      </c>
      <c r="T216" s="154">
        <f t="shared" si="43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55" t="s">
        <v>207</v>
      </c>
      <c r="AT216" s="155" t="s">
        <v>205</v>
      </c>
      <c r="AU216" s="155" t="s">
        <v>78</v>
      </c>
      <c r="AY216" s="14" t="s">
        <v>124</v>
      </c>
      <c r="BE216" s="156">
        <f t="shared" si="44"/>
        <v>0</v>
      </c>
      <c r="BF216" s="156">
        <f t="shared" si="45"/>
        <v>0</v>
      </c>
      <c r="BG216" s="156">
        <f t="shared" si="46"/>
        <v>0</v>
      </c>
      <c r="BH216" s="156">
        <f t="shared" si="47"/>
        <v>0</v>
      </c>
      <c r="BI216" s="156">
        <f t="shared" si="48"/>
        <v>0</v>
      </c>
      <c r="BJ216" s="14" t="s">
        <v>76</v>
      </c>
      <c r="BK216" s="156">
        <f t="shared" si="49"/>
        <v>0</v>
      </c>
      <c r="BL216" s="14" t="s">
        <v>131</v>
      </c>
      <c r="BM216" s="155" t="s">
        <v>529</v>
      </c>
    </row>
    <row r="217" spans="1:65" s="2" customFormat="1" ht="24.2" customHeight="1" x14ac:dyDescent="0.2">
      <c r="A217" s="26"/>
      <c r="B217" s="143"/>
      <c r="C217" s="234" t="s">
        <v>530</v>
      </c>
      <c r="D217" s="234" t="s">
        <v>205</v>
      </c>
      <c r="E217" s="235" t="s">
        <v>531</v>
      </c>
      <c r="F217" s="236" t="s">
        <v>1759</v>
      </c>
      <c r="G217" s="237" t="s">
        <v>159</v>
      </c>
      <c r="H217" s="238">
        <v>1</v>
      </c>
      <c r="I217" s="239"/>
      <c r="J217" s="239">
        <f t="shared" si="40"/>
        <v>0</v>
      </c>
      <c r="K217" s="157"/>
      <c r="L217" s="158"/>
      <c r="M217" s="159" t="s">
        <v>1</v>
      </c>
      <c r="N217" s="160" t="s">
        <v>34</v>
      </c>
      <c r="O217" s="153">
        <v>0</v>
      </c>
      <c r="P217" s="153">
        <f t="shared" si="41"/>
        <v>0</v>
      </c>
      <c r="Q217" s="153">
        <v>0</v>
      </c>
      <c r="R217" s="153">
        <f t="shared" si="42"/>
        <v>0</v>
      </c>
      <c r="S217" s="153">
        <v>0</v>
      </c>
      <c r="T217" s="154">
        <f t="shared" si="43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55" t="s">
        <v>207</v>
      </c>
      <c r="AT217" s="155" t="s">
        <v>205</v>
      </c>
      <c r="AU217" s="155" t="s">
        <v>78</v>
      </c>
      <c r="AY217" s="14" t="s">
        <v>124</v>
      </c>
      <c r="BE217" s="156">
        <f t="shared" si="44"/>
        <v>0</v>
      </c>
      <c r="BF217" s="156">
        <f t="shared" si="45"/>
        <v>0</v>
      </c>
      <c r="BG217" s="156">
        <f t="shared" si="46"/>
        <v>0</v>
      </c>
      <c r="BH217" s="156">
        <f t="shared" si="47"/>
        <v>0</v>
      </c>
      <c r="BI217" s="156">
        <f t="shared" si="48"/>
        <v>0</v>
      </c>
      <c r="BJ217" s="14" t="s">
        <v>76</v>
      </c>
      <c r="BK217" s="156">
        <f t="shared" si="49"/>
        <v>0</v>
      </c>
      <c r="BL217" s="14" t="s">
        <v>131</v>
      </c>
      <c r="BM217" s="155" t="s">
        <v>532</v>
      </c>
    </row>
    <row r="218" spans="1:65" s="2" customFormat="1" ht="24.2" customHeight="1" x14ac:dyDescent="0.2">
      <c r="A218" s="26"/>
      <c r="B218" s="143"/>
      <c r="C218" s="234" t="s">
        <v>533</v>
      </c>
      <c r="D218" s="234" t="s">
        <v>205</v>
      </c>
      <c r="E218" s="235" t="s">
        <v>534</v>
      </c>
      <c r="F218" s="236" t="s">
        <v>1760</v>
      </c>
      <c r="G218" s="237" t="s">
        <v>159</v>
      </c>
      <c r="H218" s="238">
        <v>1</v>
      </c>
      <c r="I218" s="239"/>
      <c r="J218" s="239">
        <f t="shared" si="40"/>
        <v>0</v>
      </c>
      <c r="K218" s="157"/>
      <c r="L218" s="158"/>
      <c r="M218" s="159" t="s">
        <v>1</v>
      </c>
      <c r="N218" s="160" t="s">
        <v>34</v>
      </c>
      <c r="O218" s="153">
        <v>0</v>
      </c>
      <c r="P218" s="153">
        <f t="shared" si="41"/>
        <v>0</v>
      </c>
      <c r="Q218" s="153">
        <v>0</v>
      </c>
      <c r="R218" s="153">
        <f t="shared" si="42"/>
        <v>0</v>
      </c>
      <c r="S218" s="153">
        <v>0</v>
      </c>
      <c r="T218" s="154">
        <f t="shared" si="43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55" t="s">
        <v>207</v>
      </c>
      <c r="AT218" s="155" t="s">
        <v>205</v>
      </c>
      <c r="AU218" s="155" t="s">
        <v>78</v>
      </c>
      <c r="AY218" s="14" t="s">
        <v>124</v>
      </c>
      <c r="BE218" s="156">
        <f t="shared" si="44"/>
        <v>0</v>
      </c>
      <c r="BF218" s="156">
        <f t="shared" si="45"/>
        <v>0</v>
      </c>
      <c r="BG218" s="156">
        <f t="shared" si="46"/>
        <v>0</v>
      </c>
      <c r="BH218" s="156">
        <f t="shared" si="47"/>
        <v>0</v>
      </c>
      <c r="BI218" s="156">
        <f t="shared" si="48"/>
        <v>0</v>
      </c>
      <c r="BJ218" s="14" t="s">
        <v>76</v>
      </c>
      <c r="BK218" s="156">
        <f t="shared" si="49"/>
        <v>0</v>
      </c>
      <c r="BL218" s="14" t="s">
        <v>131</v>
      </c>
      <c r="BM218" s="155" t="s">
        <v>535</v>
      </c>
    </row>
    <row r="219" spans="1:65" s="2" customFormat="1" ht="24.2" customHeight="1" x14ac:dyDescent="0.2">
      <c r="A219" s="26"/>
      <c r="B219" s="143"/>
      <c r="C219" s="234" t="s">
        <v>536</v>
      </c>
      <c r="D219" s="234" t="s">
        <v>205</v>
      </c>
      <c r="E219" s="235" t="s">
        <v>537</v>
      </c>
      <c r="F219" s="236" t="s">
        <v>1761</v>
      </c>
      <c r="G219" s="237" t="s">
        <v>159</v>
      </c>
      <c r="H219" s="238">
        <v>1</v>
      </c>
      <c r="I219" s="239"/>
      <c r="J219" s="239">
        <f t="shared" si="40"/>
        <v>0</v>
      </c>
      <c r="K219" s="157"/>
      <c r="L219" s="158"/>
      <c r="M219" s="159" t="s">
        <v>1</v>
      </c>
      <c r="N219" s="160" t="s">
        <v>34</v>
      </c>
      <c r="O219" s="153">
        <v>0</v>
      </c>
      <c r="P219" s="153">
        <f t="shared" si="41"/>
        <v>0</v>
      </c>
      <c r="Q219" s="153">
        <v>0</v>
      </c>
      <c r="R219" s="153">
        <f t="shared" si="42"/>
        <v>0</v>
      </c>
      <c r="S219" s="153">
        <v>0</v>
      </c>
      <c r="T219" s="154">
        <f t="shared" si="43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55" t="s">
        <v>207</v>
      </c>
      <c r="AT219" s="155" t="s">
        <v>205</v>
      </c>
      <c r="AU219" s="155" t="s">
        <v>78</v>
      </c>
      <c r="AY219" s="14" t="s">
        <v>124</v>
      </c>
      <c r="BE219" s="156">
        <f t="shared" si="44"/>
        <v>0</v>
      </c>
      <c r="BF219" s="156">
        <f t="shared" si="45"/>
        <v>0</v>
      </c>
      <c r="BG219" s="156">
        <f t="shared" si="46"/>
        <v>0</v>
      </c>
      <c r="BH219" s="156">
        <f t="shared" si="47"/>
        <v>0</v>
      </c>
      <c r="BI219" s="156">
        <f t="shared" si="48"/>
        <v>0</v>
      </c>
      <c r="BJ219" s="14" t="s">
        <v>76</v>
      </c>
      <c r="BK219" s="156">
        <f t="shared" si="49"/>
        <v>0</v>
      </c>
      <c r="BL219" s="14" t="s">
        <v>131</v>
      </c>
      <c r="BM219" s="155" t="s">
        <v>538</v>
      </c>
    </row>
    <row r="220" spans="1:65" s="2" customFormat="1" ht="25.5" customHeight="1" x14ac:dyDescent="0.2">
      <c r="A220" s="26"/>
      <c r="B220" s="143"/>
      <c r="C220" s="234" t="s">
        <v>539</v>
      </c>
      <c r="D220" s="234" t="s">
        <v>205</v>
      </c>
      <c r="E220" s="235" t="s">
        <v>540</v>
      </c>
      <c r="F220" s="236" t="s">
        <v>1764</v>
      </c>
      <c r="G220" s="237" t="s">
        <v>159</v>
      </c>
      <c r="H220" s="238">
        <v>2</v>
      </c>
      <c r="I220" s="239"/>
      <c r="J220" s="239">
        <f t="shared" si="40"/>
        <v>0</v>
      </c>
      <c r="K220" s="157"/>
      <c r="L220" s="158"/>
      <c r="M220" s="159" t="s">
        <v>1</v>
      </c>
      <c r="N220" s="160" t="s">
        <v>34</v>
      </c>
      <c r="O220" s="153">
        <v>0</v>
      </c>
      <c r="P220" s="153">
        <f t="shared" si="41"/>
        <v>0</v>
      </c>
      <c r="Q220" s="153">
        <v>0</v>
      </c>
      <c r="R220" s="153">
        <f t="shared" si="42"/>
        <v>0</v>
      </c>
      <c r="S220" s="153">
        <v>0</v>
      </c>
      <c r="T220" s="154">
        <f t="shared" si="43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55" t="s">
        <v>207</v>
      </c>
      <c r="AT220" s="155" t="s">
        <v>205</v>
      </c>
      <c r="AU220" s="155" t="s">
        <v>78</v>
      </c>
      <c r="AY220" s="14" t="s">
        <v>124</v>
      </c>
      <c r="BE220" s="156">
        <f t="shared" si="44"/>
        <v>0</v>
      </c>
      <c r="BF220" s="156">
        <f t="shared" si="45"/>
        <v>0</v>
      </c>
      <c r="BG220" s="156">
        <f t="shared" si="46"/>
        <v>0</v>
      </c>
      <c r="BH220" s="156">
        <f t="shared" si="47"/>
        <v>0</v>
      </c>
      <c r="BI220" s="156">
        <f t="shared" si="48"/>
        <v>0</v>
      </c>
      <c r="BJ220" s="14" t="s">
        <v>76</v>
      </c>
      <c r="BK220" s="156">
        <f t="shared" si="49"/>
        <v>0</v>
      </c>
      <c r="BL220" s="14" t="s">
        <v>131</v>
      </c>
      <c r="BM220" s="155" t="s">
        <v>541</v>
      </c>
    </row>
    <row r="221" spans="1:65" s="2" customFormat="1" ht="24.2" customHeight="1" x14ac:dyDescent="0.2">
      <c r="A221" s="26"/>
      <c r="B221" s="143"/>
      <c r="C221" s="234" t="s">
        <v>542</v>
      </c>
      <c r="D221" s="234" t="s">
        <v>205</v>
      </c>
      <c r="E221" s="235" t="s">
        <v>543</v>
      </c>
      <c r="F221" s="236" t="s">
        <v>1765</v>
      </c>
      <c r="G221" s="237" t="s">
        <v>159</v>
      </c>
      <c r="H221" s="238">
        <v>1</v>
      </c>
      <c r="I221" s="239"/>
      <c r="J221" s="239">
        <f t="shared" si="40"/>
        <v>0</v>
      </c>
      <c r="K221" s="157"/>
      <c r="L221" s="158"/>
      <c r="M221" s="159" t="s">
        <v>1</v>
      </c>
      <c r="N221" s="160" t="s">
        <v>34</v>
      </c>
      <c r="O221" s="153">
        <v>0</v>
      </c>
      <c r="P221" s="153">
        <f t="shared" si="41"/>
        <v>0</v>
      </c>
      <c r="Q221" s="153">
        <v>0</v>
      </c>
      <c r="R221" s="153">
        <f t="shared" si="42"/>
        <v>0</v>
      </c>
      <c r="S221" s="153">
        <v>0</v>
      </c>
      <c r="T221" s="154">
        <f t="shared" si="43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55" t="s">
        <v>207</v>
      </c>
      <c r="AT221" s="155" t="s">
        <v>205</v>
      </c>
      <c r="AU221" s="155" t="s">
        <v>78</v>
      </c>
      <c r="AY221" s="14" t="s">
        <v>124</v>
      </c>
      <c r="BE221" s="156">
        <f t="shared" si="44"/>
        <v>0</v>
      </c>
      <c r="BF221" s="156">
        <f t="shared" si="45"/>
        <v>0</v>
      </c>
      <c r="BG221" s="156">
        <f t="shared" si="46"/>
        <v>0</v>
      </c>
      <c r="BH221" s="156">
        <f t="shared" si="47"/>
        <v>0</v>
      </c>
      <c r="BI221" s="156">
        <f t="shared" si="48"/>
        <v>0</v>
      </c>
      <c r="BJ221" s="14" t="s">
        <v>76</v>
      </c>
      <c r="BK221" s="156">
        <f t="shared" si="49"/>
        <v>0</v>
      </c>
      <c r="BL221" s="14" t="s">
        <v>131</v>
      </c>
      <c r="BM221" s="155" t="s">
        <v>544</v>
      </c>
    </row>
    <row r="222" spans="1:65" s="2" customFormat="1" ht="24.2" customHeight="1" x14ac:dyDescent="0.2">
      <c r="A222" s="26"/>
      <c r="B222" s="143"/>
      <c r="C222" s="234" t="s">
        <v>545</v>
      </c>
      <c r="D222" s="234" t="s">
        <v>205</v>
      </c>
      <c r="E222" s="235" t="s">
        <v>546</v>
      </c>
      <c r="F222" s="236" t="s">
        <v>1766</v>
      </c>
      <c r="G222" s="237" t="s">
        <v>159</v>
      </c>
      <c r="H222" s="238">
        <v>2</v>
      </c>
      <c r="I222" s="239"/>
      <c r="J222" s="239">
        <f t="shared" si="40"/>
        <v>0</v>
      </c>
      <c r="K222" s="157"/>
      <c r="L222" s="158"/>
      <c r="M222" s="159" t="s">
        <v>1</v>
      </c>
      <c r="N222" s="160" t="s">
        <v>34</v>
      </c>
      <c r="O222" s="153">
        <v>0</v>
      </c>
      <c r="P222" s="153">
        <f t="shared" si="41"/>
        <v>0</v>
      </c>
      <c r="Q222" s="153">
        <v>0</v>
      </c>
      <c r="R222" s="153">
        <f t="shared" si="42"/>
        <v>0</v>
      </c>
      <c r="S222" s="153">
        <v>0</v>
      </c>
      <c r="T222" s="154">
        <f t="shared" si="43"/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55" t="s">
        <v>207</v>
      </c>
      <c r="AT222" s="155" t="s">
        <v>205</v>
      </c>
      <c r="AU222" s="155" t="s">
        <v>78</v>
      </c>
      <c r="AY222" s="14" t="s">
        <v>124</v>
      </c>
      <c r="BE222" s="156">
        <f t="shared" si="44"/>
        <v>0</v>
      </c>
      <c r="BF222" s="156">
        <f t="shared" si="45"/>
        <v>0</v>
      </c>
      <c r="BG222" s="156">
        <f t="shared" si="46"/>
        <v>0</v>
      </c>
      <c r="BH222" s="156">
        <f t="shared" si="47"/>
        <v>0</v>
      </c>
      <c r="BI222" s="156">
        <f t="shared" si="48"/>
        <v>0</v>
      </c>
      <c r="BJ222" s="14" t="s">
        <v>76</v>
      </c>
      <c r="BK222" s="156">
        <f t="shared" si="49"/>
        <v>0</v>
      </c>
      <c r="BL222" s="14" t="s">
        <v>131</v>
      </c>
      <c r="BM222" s="155" t="s">
        <v>547</v>
      </c>
    </row>
    <row r="223" spans="1:65" s="2" customFormat="1" ht="24.2" customHeight="1" x14ac:dyDescent="0.2">
      <c r="A223" s="26"/>
      <c r="B223" s="143"/>
      <c r="C223" s="234" t="s">
        <v>548</v>
      </c>
      <c r="D223" s="234" t="s">
        <v>205</v>
      </c>
      <c r="E223" s="235" t="s">
        <v>549</v>
      </c>
      <c r="F223" s="236" t="s">
        <v>1767</v>
      </c>
      <c r="G223" s="237" t="s">
        <v>159</v>
      </c>
      <c r="H223" s="238">
        <v>1</v>
      </c>
      <c r="I223" s="239"/>
      <c r="J223" s="239">
        <f t="shared" si="40"/>
        <v>0</v>
      </c>
      <c r="K223" s="157"/>
      <c r="L223" s="158"/>
      <c r="M223" s="159" t="s">
        <v>1</v>
      </c>
      <c r="N223" s="160" t="s">
        <v>34</v>
      </c>
      <c r="O223" s="153">
        <v>0</v>
      </c>
      <c r="P223" s="153">
        <f t="shared" si="41"/>
        <v>0</v>
      </c>
      <c r="Q223" s="153">
        <v>0</v>
      </c>
      <c r="R223" s="153">
        <f t="shared" si="42"/>
        <v>0</v>
      </c>
      <c r="S223" s="153">
        <v>0</v>
      </c>
      <c r="T223" s="154">
        <f t="shared" si="43"/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55" t="s">
        <v>207</v>
      </c>
      <c r="AT223" s="155" t="s">
        <v>205</v>
      </c>
      <c r="AU223" s="155" t="s">
        <v>78</v>
      </c>
      <c r="AY223" s="14" t="s">
        <v>124</v>
      </c>
      <c r="BE223" s="156">
        <f t="shared" si="44"/>
        <v>0</v>
      </c>
      <c r="BF223" s="156">
        <f t="shared" si="45"/>
        <v>0</v>
      </c>
      <c r="BG223" s="156">
        <f t="shared" si="46"/>
        <v>0</v>
      </c>
      <c r="BH223" s="156">
        <f t="shared" si="47"/>
        <v>0</v>
      </c>
      <c r="BI223" s="156">
        <f t="shared" si="48"/>
        <v>0</v>
      </c>
      <c r="BJ223" s="14" t="s">
        <v>76</v>
      </c>
      <c r="BK223" s="156">
        <f t="shared" si="49"/>
        <v>0</v>
      </c>
      <c r="BL223" s="14" t="s">
        <v>131</v>
      </c>
      <c r="BM223" s="155" t="s">
        <v>550</v>
      </c>
    </row>
    <row r="224" spans="1:65" s="2" customFormat="1" ht="24.2" customHeight="1" x14ac:dyDescent="0.2">
      <c r="A224" s="26"/>
      <c r="B224" s="143"/>
      <c r="C224" s="234" t="s">
        <v>551</v>
      </c>
      <c r="D224" s="234" t="s">
        <v>205</v>
      </c>
      <c r="E224" s="235" t="s">
        <v>552</v>
      </c>
      <c r="F224" s="236" t="s">
        <v>1768</v>
      </c>
      <c r="G224" s="237" t="s">
        <v>159</v>
      </c>
      <c r="H224" s="238">
        <v>1</v>
      </c>
      <c r="I224" s="239"/>
      <c r="J224" s="239">
        <f t="shared" si="40"/>
        <v>0</v>
      </c>
      <c r="K224" s="157"/>
      <c r="L224" s="158"/>
      <c r="M224" s="159" t="s">
        <v>1</v>
      </c>
      <c r="N224" s="160" t="s">
        <v>34</v>
      </c>
      <c r="O224" s="153">
        <v>0</v>
      </c>
      <c r="P224" s="153">
        <f t="shared" si="41"/>
        <v>0</v>
      </c>
      <c r="Q224" s="153">
        <v>0</v>
      </c>
      <c r="R224" s="153">
        <f t="shared" si="42"/>
        <v>0</v>
      </c>
      <c r="S224" s="153">
        <v>0</v>
      </c>
      <c r="T224" s="154">
        <f t="shared" si="43"/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55" t="s">
        <v>207</v>
      </c>
      <c r="AT224" s="155" t="s">
        <v>205</v>
      </c>
      <c r="AU224" s="155" t="s">
        <v>78</v>
      </c>
      <c r="AY224" s="14" t="s">
        <v>124</v>
      </c>
      <c r="BE224" s="156">
        <f t="shared" si="44"/>
        <v>0</v>
      </c>
      <c r="BF224" s="156">
        <f t="shared" si="45"/>
        <v>0</v>
      </c>
      <c r="BG224" s="156">
        <f t="shared" si="46"/>
        <v>0</v>
      </c>
      <c r="BH224" s="156">
        <f t="shared" si="47"/>
        <v>0</v>
      </c>
      <c r="BI224" s="156">
        <f t="shared" si="48"/>
        <v>0</v>
      </c>
      <c r="BJ224" s="14" t="s">
        <v>76</v>
      </c>
      <c r="BK224" s="156">
        <f t="shared" si="49"/>
        <v>0</v>
      </c>
      <c r="BL224" s="14" t="s">
        <v>131</v>
      </c>
      <c r="BM224" s="155" t="s">
        <v>553</v>
      </c>
    </row>
    <row r="225" spans="1:65" s="2" customFormat="1" ht="24.2" customHeight="1" x14ac:dyDescent="0.2">
      <c r="A225" s="26"/>
      <c r="B225" s="143"/>
      <c r="C225" s="234" t="s">
        <v>554</v>
      </c>
      <c r="D225" s="234" t="s">
        <v>205</v>
      </c>
      <c r="E225" s="235" t="s">
        <v>555</v>
      </c>
      <c r="F225" s="236" t="s">
        <v>1769</v>
      </c>
      <c r="G225" s="237" t="s">
        <v>159</v>
      </c>
      <c r="H225" s="238">
        <v>1</v>
      </c>
      <c r="I225" s="239"/>
      <c r="J225" s="239">
        <f t="shared" si="40"/>
        <v>0</v>
      </c>
      <c r="K225" s="157"/>
      <c r="L225" s="158"/>
      <c r="M225" s="159" t="s">
        <v>1</v>
      </c>
      <c r="N225" s="160" t="s">
        <v>34</v>
      </c>
      <c r="O225" s="153">
        <v>0</v>
      </c>
      <c r="P225" s="153">
        <f t="shared" si="41"/>
        <v>0</v>
      </c>
      <c r="Q225" s="153">
        <v>0</v>
      </c>
      <c r="R225" s="153">
        <f t="shared" si="42"/>
        <v>0</v>
      </c>
      <c r="S225" s="153">
        <v>0</v>
      </c>
      <c r="T225" s="154">
        <f t="shared" si="43"/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55" t="s">
        <v>207</v>
      </c>
      <c r="AT225" s="155" t="s">
        <v>205</v>
      </c>
      <c r="AU225" s="155" t="s">
        <v>78</v>
      </c>
      <c r="AY225" s="14" t="s">
        <v>124</v>
      </c>
      <c r="BE225" s="156">
        <f t="shared" si="44"/>
        <v>0</v>
      </c>
      <c r="BF225" s="156">
        <f t="shared" si="45"/>
        <v>0</v>
      </c>
      <c r="BG225" s="156">
        <f t="shared" si="46"/>
        <v>0</v>
      </c>
      <c r="BH225" s="156">
        <f t="shared" si="47"/>
        <v>0</v>
      </c>
      <c r="BI225" s="156">
        <f t="shared" si="48"/>
        <v>0</v>
      </c>
      <c r="BJ225" s="14" t="s">
        <v>76</v>
      </c>
      <c r="BK225" s="156">
        <f t="shared" si="49"/>
        <v>0</v>
      </c>
      <c r="BL225" s="14" t="s">
        <v>131</v>
      </c>
      <c r="BM225" s="155" t="s">
        <v>556</v>
      </c>
    </row>
    <row r="226" spans="1:65" s="2" customFormat="1" ht="24.2" customHeight="1" x14ac:dyDescent="0.2">
      <c r="A226" s="26"/>
      <c r="B226" s="143"/>
      <c r="C226" s="234" t="s">
        <v>557</v>
      </c>
      <c r="D226" s="234" t="s">
        <v>205</v>
      </c>
      <c r="E226" s="235" t="s">
        <v>558</v>
      </c>
      <c r="F226" s="236" t="s">
        <v>1770</v>
      </c>
      <c r="G226" s="237" t="s">
        <v>159</v>
      </c>
      <c r="H226" s="238">
        <v>2</v>
      </c>
      <c r="I226" s="239"/>
      <c r="J226" s="239">
        <f t="shared" si="40"/>
        <v>0</v>
      </c>
      <c r="K226" s="157"/>
      <c r="L226" s="158"/>
      <c r="M226" s="159" t="s">
        <v>1</v>
      </c>
      <c r="N226" s="160" t="s">
        <v>34</v>
      </c>
      <c r="O226" s="153">
        <v>0</v>
      </c>
      <c r="P226" s="153">
        <f t="shared" si="41"/>
        <v>0</v>
      </c>
      <c r="Q226" s="153">
        <v>0</v>
      </c>
      <c r="R226" s="153">
        <f t="shared" si="42"/>
        <v>0</v>
      </c>
      <c r="S226" s="153">
        <v>0</v>
      </c>
      <c r="T226" s="154">
        <f t="shared" si="43"/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55" t="s">
        <v>207</v>
      </c>
      <c r="AT226" s="155" t="s">
        <v>205</v>
      </c>
      <c r="AU226" s="155" t="s">
        <v>78</v>
      </c>
      <c r="AY226" s="14" t="s">
        <v>124</v>
      </c>
      <c r="BE226" s="156">
        <f t="shared" si="44"/>
        <v>0</v>
      </c>
      <c r="BF226" s="156">
        <f t="shared" si="45"/>
        <v>0</v>
      </c>
      <c r="BG226" s="156">
        <f t="shared" si="46"/>
        <v>0</v>
      </c>
      <c r="BH226" s="156">
        <f t="shared" si="47"/>
        <v>0</v>
      </c>
      <c r="BI226" s="156">
        <f t="shared" si="48"/>
        <v>0</v>
      </c>
      <c r="BJ226" s="14" t="s">
        <v>76</v>
      </c>
      <c r="BK226" s="156">
        <f t="shared" si="49"/>
        <v>0</v>
      </c>
      <c r="BL226" s="14" t="s">
        <v>131</v>
      </c>
      <c r="BM226" s="155" t="s">
        <v>559</v>
      </c>
    </row>
    <row r="227" spans="1:65" s="2" customFormat="1" ht="24.2" customHeight="1" x14ac:dyDescent="0.2">
      <c r="A227" s="26"/>
      <c r="B227" s="143"/>
      <c r="C227" s="234" t="s">
        <v>560</v>
      </c>
      <c r="D227" s="234" t="s">
        <v>205</v>
      </c>
      <c r="E227" s="235" t="s">
        <v>561</v>
      </c>
      <c r="F227" s="236" t="s">
        <v>1771</v>
      </c>
      <c r="G227" s="237" t="s">
        <v>159</v>
      </c>
      <c r="H227" s="238">
        <v>2</v>
      </c>
      <c r="I227" s="239"/>
      <c r="J227" s="239">
        <f t="shared" si="40"/>
        <v>0</v>
      </c>
      <c r="K227" s="157"/>
      <c r="L227" s="158"/>
      <c r="M227" s="159" t="s">
        <v>1</v>
      </c>
      <c r="N227" s="160" t="s">
        <v>34</v>
      </c>
      <c r="O227" s="153">
        <v>0</v>
      </c>
      <c r="P227" s="153">
        <f t="shared" si="41"/>
        <v>0</v>
      </c>
      <c r="Q227" s="153">
        <v>0</v>
      </c>
      <c r="R227" s="153">
        <f t="shared" si="42"/>
        <v>0</v>
      </c>
      <c r="S227" s="153">
        <v>0</v>
      </c>
      <c r="T227" s="154">
        <f t="shared" si="43"/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55" t="s">
        <v>207</v>
      </c>
      <c r="AT227" s="155" t="s">
        <v>205</v>
      </c>
      <c r="AU227" s="155" t="s">
        <v>78</v>
      </c>
      <c r="AY227" s="14" t="s">
        <v>124</v>
      </c>
      <c r="BE227" s="156">
        <f t="shared" si="44"/>
        <v>0</v>
      </c>
      <c r="BF227" s="156">
        <f t="shared" si="45"/>
        <v>0</v>
      </c>
      <c r="BG227" s="156">
        <f t="shared" si="46"/>
        <v>0</v>
      </c>
      <c r="BH227" s="156">
        <f t="shared" si="47"/>
        <v>0</v>
      </c>
      <c r="BI227" s="156">
        <f t="shared" si="48"/>
        <v>0</v>
      </c>
      <c r="BJ227" s="14" t="s">
        <v>76</v>
      </c>
      <c r="BK227" s="156">
        <f t="shared" si="49"/>
        <v>0</v>
      </c>
      <c r="BL227" s="14" t="s">
        <v>131</v>
      </c>
      <c r="BM227" s="155" t="s">
        <v>562</v>
      </c>
    </row>
    <row r="228" spans="1:65" s="2" customFormat="1" ht="24.2" customHeight="1" x14ac:dyDescent="0.2">
      <c r="A228" s="26"/>
      <c r="B228" s="143"/>
      <c r="C228" s="234" t="s">
        <v>563</v>
      </c>
      <c r="D228" s="234" t="s">
        <v>205</v>
      </c>
      <c r="E228" s="235" t="s">
        <v>564</v>
      </c>
      <c r="F228" s="236" t="s">
        <v>1772</v>
      </c>
      <c r="G228" s="237" t="s">
        <v>159</v>
      </c>
      <c r="H228" s="238">
        <v>2</v>
      </c>
      <c r="I228" s="239"/>
      <c r="J228" s="239">
        <f t="shared" si="40"/>
        <v>0</v>
      </c>
      <c r="K228" s="157"/>
      <c r="L228" s="158"/>
      <c r="M228" s="159" t="s">
        <v>1</v>
      </c>
      <c r="N228" s="160" t="s">
        <v>34</v>
      </c>
      <c r="O228" s="153">
        <v>0</v>
      </c>
      <c r="P228" s="153">
        <f t="shared" si="41"/>
        <v>0</v>
      </c>
      <c r="Q228" s="153">
        <v>0</v>
      </c>
      <c r="R228" s="153">
        <f t="shared" si="42"/>
        <v>0</v>
      </c>
      <c r="S228" s="153">
        <v>0</v>
      </c>
      <c r="T228" s="154">
        <f t="shared" si="43"/>
        <v>0</v>
      </c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55" t="s">
        <v>207</v>
      </c>
      <c r="AT228" s="155" t="s">
        <v>205</v>
      </c>
      <c r="AU228" s="155" t="s">
        <v>78</v>
      </c>
      <c r="AY228" s="14" t="s">
        <v>124</v>
      </c>
      <c r="BE228" s="156">
        <f t="shared" si="44"/>
        <v>0</v>
      </c>
      <c r="BF228" s="156">
        <f t="shared" si="45"/>
        <v>0</v>
      </c>
      <c r="BG228" s="156">
        <f t="shared" si="46"/>
        <v>0</v>
      </c>
      <c r="BH228" s="156">
        <f t="shared" si="47"/>
        <v>0</v>
      </c>
      <c r="BI228" s="156">
        <f t="shared" si="48"/>
        <v>0</v>
      </c>
      <c r="BJ228" s="14" t="s">
        <v>76</v>
      </c>
      <c r="BK228" s="156">
        <f t="shared" si="49"/>
        <v>0</v>
      </c>
      <c r="BL228" s="14" t="s">
        <v>131</v>
      </c>
      <c r="BM228" s="155" t="s">
        <v>565</v>
      </c>
    </row>
    <row r="229" spans="1:65" s="2" customFormat="1" ht="14.45" customHeight="1" x14ac:dyDescent="0.2">
      <c r="A229" s="26"/>
      <c r="B229" s="143"/>
      <c r="C229" s="234" t="s">
        <v>566</v>
      </c>
      <c r="D229" s="234" t="s">
        <v>205</v>
      </c>
      <c r="E229" s="235" t="s">
        <v>567</v>
      </c>
      <c r="F229" s="236" t="s">
        <v>1773</v>
      </c>
      <c r="G229" s="237" t="s">
        <v>159</v>
      </c>
      <c r="H229" s="238">
        <v>2</v>
      </c>
      <c r="I229" s="239"/>
      <c r="J229" s="239">
        <f t="shared" si="40"/>
        <v>0</v>
      </c>
      <c r="K229" s="157"/>
      <c r="L229" s="158"/>
      <c r="M229" s="159" t="s">
        <v>1</v>
      </c>
      <c r="N229" s="160" t="s">
        <v>34</v>
      </c>
      <c r="O229" s="153">
        <v>0</v>
      </c>
      <c r="P229" s="153">
        <f t="shared" si="41"/>
        <v>0</v>
      </c>
      <c r="Q229" s="153">
        <v>0</v>
      </c>
      <c r="R229" s="153">
        <f t="shared" si="42"/>
        <v>0</v>
      </c>
      <c r="S229" s="153">
        <v>0</v>
      </c>
      <c r="T229" s="154">
        <f t="shared" si="43"/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55" t="s">
        <v>207</v>
      </c>
      <c r="AT229" s="155" t="s">
        <v>205</v>
      </c>
      <c r="AU229" s="155" t="s">
        <v>78</v>
      </c>
      <c r="AY229" s="14" t="s">
        <v>124</v>
      </c>
      <c r="BE229" s="156">
        <f t="shared" si="44"/>
        <v>0</v>
      </c>
      <c r="BF229" s="156">
        <f t="shared" si="45"/>
        <v>0</v>
      </c>
      <c r="BG229" s="156">
        <f t="shared" si="46"/>
        <v>0</v>
      </c>
      <c r="BH229" s="156">
        <f t="shared" si="47"/>
        <v>0</v>
      </c>
      <c r="BI229" s="156">
        <f t="shared" si="48"/>
        <v>0</v>
      </c>
      <c r="BJ229" s="14" t="s">
        <v>76</v>
      </c>
      <c r="BK229" s="156">
        <f t="shared" si="49"/>
        <v>0</v>
      </c>
      <c r="BL229" s="14" t="s">
        <v>131</v>
      </c>
      <c r="BM229" s="155" t="s">
        <v>568</v>
      </c>
    </row>
    <row r="230" spans="1:65" s="2" customFormat="1" ht="51" customHeight="1" x14ac:dyDescent="0.2">
      <c r="A230" s="26"/>
      <c r="B230" s="143"/>
      <c r="C230" s="234" t="s">
        <v>569</v>
      </c>
      <c r="D230" s="234" t="s">
        <v>205</v>
      </c>
      <c r="E230" s="235" t="s">
        <v>570</v>
      </c>
      <c r="F230" s="236" t="s">
        <v>1774</v>
      </c>
      <c r="G230" s="237" t="s">
        <v>159</v>
      </c>
      <c r="H230" s="238">
        <v>1</v>
      </c>
      <c r="I230" s="239"/>
      <c r="J230" s="239">
        <f t="shared" si="40"/>
        <v>0</v>
      </c>
      <c r="K230" s="157"/>
      <c r="L230" s="158"/>
      <c r="M230" s="159" t="s">
        <v>1</v>
      </c>
      <c r="N230" s="160" t="s">
        <v>34</v>
      </c>
      <c r="O230" s="153">
        <v>0</v>
      </c>
      <c r="P230" s="153">
        <f t="shared" si="41"/>
        <v>0</v>
      </c>
      <c r="Q230" s="153">
        <v>0</v>
      </c>
      <c r="R230" s="153">
        <f t="shared" si="42"/>
        <v>0</v>
      </c>
      <c r="S230" s="153">
        <v>0</v>
      </c>
      <c r="T230" s="154">
        <f t="shared" si="43"/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55" t="s">
        <v>207</v>
      </c>
      <c r="AT230" s="155" t="s">
        <v>205</v>
      </c>
      <c r="AU230" s="155" t="s">
        <v>78</v>
      </c>
      <c r="AY230" s="14" t="s">
        <v>124</v>
      </c>
      <c r="BE230" s="156">
        <f t="shared" si="44"/>
        <v>0</v>
      </c>
      <c r="BF230" s="156">
        <f t="shared" si="45"/>
        <v>0</v>
      </c>
      <c r="BG230" s="156">
        <f t="shared" si="46"/>
        <v>0</v>
      </c>
      <c r="BH230" s="156">
        <f t="shared" si="47"/>
        <v>0</v>
      </c>
      <c r="BI230" s="156">
        <f t="shared" si="48"/>
        <v>0</v>
      </c>
      <c r="BJ230" s="14" t="s">
        <v>76</v>
      </c>
      <c r="BK230" s="156">
        <f t="shared" si="49"/>
        <v>0</v>
      </c>
      <c r="BL230" s="14" t="s">
        <v>131</v>
      </c>
      <c r="BM230" s="155" t="s">
        <v>571</v>
      </c>
    </row>
    <row r="231" spans="1:65" s="2" customFormat="1" ht="14.45" customHeight="1" x14ac:dyDescent="0.2">
      <c r="A231" s="26"/>
      <c r="B231" s="143"/>
      <c r="C231" s="234" t="s">
        <v>572</v>
      </c>
      <c r="D231" s="234" t="s">
        <v>205</v>
      </c>
      <c r="E231" s="235" t="s">
        <v>573</v>
      </c>
      <c r="F231" s="236" t="s">
        <v>1775</v>
      </c>
      <c r="G231" s="237" t="s">
        <v>159</v>
      </c>
      <c r="H231" s="238">
        <v>1</v>
      </c>
      <c r="I231" s="239"/>
      <c r="J231" s="239">
        <f t="shared" si="40"/>
        <v>0</v>
      </c>
      <c r="K231" s="157"/>
      <c r="L231" s="158"/>
      <c r="M231" s="159" t="s">
        <v>1</v>
      </c>
      <c r="N231" s="160" t="s">
        <v>34</v>
      </c>
      <c r="O231" s="153">
        <v>0</v>
      </c>
      <c r="P231" s="153">
        <f t="shared" si="41"/>
        <v>0</v>
      </c>
      <c r="Q231" s="153">
        <v>0</v>
      </c>
      <c r="R231" s="153">
        <f t="shared" si="42"/>
        <v>0</v>
      </c>
      <c r="S231" s="153">
        <v>0</v>
      </c>
      <c r="T231" s="154">
        <f t="shared" si="43"/>
        <v>0</v>
      </c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55" t="s">
        <v>207</v>
      </c>
      <c r="AT231" s="155" t="s">
        <v>205</v>
      </c>
      <c r="AU231" s="155" t="s">
        <v>78</v>
      </c>
      <c r="AY231" s="14" t="s">
        <v>124</v>
      </c>
      <c r="BE231" s="156">
        <f t="shared" si="44"/>
        <v>0</v>
      </c>
      <c r="BF231" s="156">
        <f t="shared" si="45"/>
        <v>0</v>
      </c>
      <c r="BG231" s="156">
        <f t="shared" si="46"/>
        <v>0</v>
      </c>
      <c r="BH231" s="156">
        <f t="shared" si="47"/>
        <v>0</v>
      </c>
      <c r="BI231" s="156">
        <f t="shared" si="48"/>
        <v>0</v>
      </c>
      <c r="BJ231" s="14" t="s">
        <v>76</v>
      </c>
      <c r="BK231" s="156">
        <f t="shared" si="49"/>
        <v>0</v>
      </c>
      <c r="BL231" s="14" t="s">
        <v>131</v>
      </c>
      <c r="BM231" s="155" t="s">
        <v>574</v>
      </c>
    </row>
    <row r="232" spans="1:65" s="2" customFormat="1" ht="24.2" customHeight="1" x14ac:dyDescent="0.2">
      <c r="A232" s="26"/>
      <c r="B232" s="143"/>
      <c r="C232" s="234" t="s">
        <v>575</v>
      </c>
      <c r="D232" s="234" t="s">
        <v>205</v>
      </c>
      <c r="E232" s="235" t="s">
        <v>576</v>
      </c>
      <c r="F232" s="236" t="s">
        <v>1776</v>
      </c>
      <c r="G232" s="237" t="s">
        <v>159</v>
      </c>
      <c r="H232" s="238">
        <v>2</v>
      </c>
      <c r="I232" s="239"/>
      <c r="J232" s="239">
        <f t="shared" si="40"/>
        <v>0</v>
      </c>
      <c r="K232" s="157"/>
      <c r="L232" s="158"/>
      <c r="M232" s="159" t="s">
        <v>1</v>
      </c>
      <c r="N232" s="160" t="s">
        <v>34</v>
      </c>
      <c r="O232" s="153">
        <v>0</v>
      </c>
      <c r="P232" s="153">
        <f t="shared" si="41"/>
        <v>0</v>
      </c>
      <c r="Q232" s="153">
        <v>0</v>
      </c>
      <c r="R232" s="153">
        <f t="shared" si="42"/>
        <v>0</v>
      </c>
      <c r="S232" s="153">
        <v>0</v>
      </c>
      <c r="T232" s="154">
        <f t="shared" si="43"/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55" t="s">
        <v>207</v>
      </c>
      <c r="AT232" s="155" t="s">
        <v>205</v>
      </c>
      <c r="AU232" s="155" t="s">
        <v>78</v>
      </c>
      <c r="AY232" s="14" t="s">
        <v>124</v>
      </c>
      <c r="BE232" s="156">
        <f t="shared" si="44"/>
        <v>0</v>
      </c>
      <c r="BF232" s="156">
        <f t="shared" si="45"/>
        <v>0</v>
      </c>
      <c r="BG232" s="156">
        <f t="shared" si="46"/>
        <v>0</v>
      </c>
      <c r="BH232" s="156">
        <f t="shared" si="47"/>
        <v>0</v>
      </c>
      <c r="BI232" s="156">
        <f t="shared" si="48"/>
        <v>0</v>
      </c>
      <c r="BJ232" s="14" t="s">
        <v>76</v>
      </c>
      <c r="BK232" s="156">
        <f t="shared" si="49"/>
        <v>0</v>
      </c>
      <c r="BL232" s="14" t="s">
        <v>131</v>
      </c>
      <c r="BM232" s="155" t="s">
        <v>577</v>
      </c>
    </row>
    <row r="233" spans="1:65" s="2" customFormat="1" ht="24.2" customHeight="1" x14ac:dyDescent="0.2">
      <c r="A233" s="26"/>
      <c r="B233" s="143"/>
      <c r="C233" s="234" t="s">
        <v>578</v>
      </c>
      <c r="D233" s="234" t="s">
        <v>205</v>
      </c>
      <c r="E233" s="235" t="s">
        <v>579</v>
      </c>
      <c r="F233" s="236" t="s">
        <v>1777</v>
      </c>
      <c r="G233" s="237" t="s">
        <v>159</v>
      </c>
      <c r="H233" s="238">
        <v>2</v>
      </c>
      <c r="I233" s="239"/>
      <c r="J233" s="239">
        <f t="shared" si="40"/>
        <v>0</v>
      </c>
      <c r="K233" s="157"/>
      <c r="L233" s="158"/>
      <c r="M233" s="159" t="s">
        <v>1</v>
      </c>
      <c r="N233" s="160" t="s">
        <v>34</v>
      </c>
      <c r="O233" s="153">
        <v>0</v>
      </c>
      <c r="P233" s="153">
        <f t="shared" si="41"/>
        <v>0</v>
      </c>
      <c r="Q233" s="153">
        <v>0</v>
      </c>
      <c r="R233" s="153">
        <f t="shared" si="42"/>
        <v>0</v>
      </c>
      <c r="S233" s="153">
        <v>0</v>
      </c>
      <c r="T233" s="154">
        <f t="shared" si="43"/>
        <v>0</v>
      </c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55" t="s">
        <v>207</v>
      </c>
      <c r="AT233" s="155" t="s">
        <v>205</v>
      </c>
      <c r="AU233" s="155" t="s">
        <v>78</v>
      </c>
      <c r="AY233" s="14" t="s">
        <v>124</v>
      </c>
      <c r="BE233" s="156">
        <f t="shared" si="44"/>
        <v>0</v>
      </c>
      <c r="BF233" s="156">
        <f t="shared" si="45"/>
        <v>0</v>
      </c>
      <c r="BG233" s="156">
        <f t="shared" si="46"/>
        <v>0</v>
      </c>
      <c r="BH233" s="156">
        <f t="shared" si="47"/>
        <v>0</v>
      </c>
      <c r="BI233" s="156">
        <f t="shared" si="48"/>
        <v>0</v>
      </c>
      <c r="BJ233" s="14" t="s">
        <v>76</v>
      </c>
      <c r="BK233" s="156">
        <f t="shared" si="49"/>
        <v>0</v>
      </c>
      <c r="BL233" s="14" t="s">
        <v>131</v>
      </c>
      <c r="BM233" s="155" t="s">
        <v>580</v>
      </c>
    </row>
    <row r="234" spans="1:65" s="2" customFormat="1" ht="34.5" customHeight="1" x14ac:dyDescent="0.2">
      <c r="A234" s="26"/>
      <c r="B234" s="143"/>
      <c r="C234" s="234" t="s">
        <v>581</v>
      </c>
      <c r="D234" s="234" t="s">
        <v>205</v>
      </c>
      <c r="E234" s="235" t="s">
        <v>582</v>
      </c>
      <c r="F234" s="236" t="s">
        <v>1782</v>
      </c>
      <c r="G234" s="237" t="s">
        <v>159</v>
      </c>
      <c r="H234" s="238">
        <v>1</v>
      </c>
      <c r="I234" s="239"/>
      <c r="J234" s="239">
        <f t="shared" si="40"/>
        <v>0</v>
      </c>
      <c r="K234" s="157"/>
      <c r="L234" s="158"/>
      <c r="M234" s="159" t="s">
        <v>1</v>
      </c>
      <c r="N234" s="160" t="s">
        <v>34</v>
      </c>
      <c r="O234" s="153">
        <v>0</v>
      </c>
      <c r="P234" s="153">
        <f t="shared" si="41"/>
        <v>0</v>
      </c>
      <c r="Q234" s="153">
        <v>0</v>
      </c>
      <c r="R234" s="153">
        <f t="shared" si="42"/>
        <v>0</v>
      </c>
      <c r="S234" s="153">
        <v>0</v>
      </c>
      <c r="T234" s="154">
        <f t="shared" si="43"/>
        <v>0</v>
      </c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55" t="s">
        <v>207</v>
      </c>
      <c r="AT234" s="155" t="s">
        <v>205</v>
      </c>
      <c r="AU234" s="155" t="s">
        <v>78</v>
      </c>
      <c r="AY234" s="14" t="s">
        <v>124</v>
      </c>
      <c r="BE234" s="156">
        <f t="shared" si="44"/>
        <v>0</v>
      </c>
      <c r="BF234" s="156">
        <f t="shared" si="45"/>
        <v>0</v>
      </c>
      <c r="BG234" s="156">
        <f t="shared" si="46"/>
        <v>0</v>
      </c>
      <c r="BH234" s="156">
        <f t="shared" si="47"/>
        <v>0</v>
      </c>
      <c r="BI234" s="156">
        <f t="shared" si="48"/>
        <v>0</v>
      </c>
      <c r="BJ234" s="14" t="s">
        <v>76</v>
      </c>
      <c r="BK234" s="156">
        <f t="shared" si="49"/>
        <v>0</v>
      </c>
      <c r="BL234" s="14" t="s">
        <v>131</v>
      </c>
      <c r="BM234" s="155" t="s">
        <v>583</v>
      </c>
    </row>
    <row r="235" spans="1:65" s="2" customFormat="1" ht="14.45" customHeight="1" x14ac:dyDescent="0.2">
      <c r="A235" s="26"/>
      <c r="B235" s="143"/>
      <c r="C235" s="234" t="s">
        <v>584</v>
      </c>
      <c r="D235" s="234" t="s">
        <v>205</v>
      </c>
      <c r="E235" s="235" t="s">
        <v>585</v>
      </c>
      <c r="F235" s="236" t="s">
        <v>1778</v>
      </c>
      <c r="G235" s="237" t="s">
        <v>159</v>
      </c>
      <c r="H235" s="238">
        <v>1</v>
      </c>
      <c r="I235" s="239"/>
      <c r="J235" s="239">
        <f t="shared" si="40"/>
        <v>0</v>
      </c>
      <c r="K235" s="157"/>
      <c r="L235" s="158"/>
      <c r="M235" s="159" t="s">
        <v>1</v>
      </c>
      <c r="N235" s="160" t="s">
        <v>34</v>
      </c>
      <c r="O235" s="153">
        <v>0</v>
      </c>
      <c r="P235" s="153">
        <f t="shared" si="41"/>
        <v>0</v>
      </c>
      <c r="Q235" s="153">
        <v>0</v>
      </c>
      <c r="R235" s="153">
        <f t="shared" si="42"/>
        <v>0</v>
      </c>
      <c r="S235" s="153">
        <v>0</v>
      </c>
      <c r="T235" s="154">
        <f t="shared" si="43"/>
        <v>0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55" t="s">
        <v>207</v>
      </c>
      <c r="AT235" s="155" t="s">
        <v>205</v>
      </c>
      <c r="AU235" s="155" t="s">
        <v>78</v>
      </c>
      <c r="AY235" s="14" t="s">
        <v>124</v>
      </c>
      <c r="BE235" s="156">
        <f t="shared" si="44"/>
        <v>0</v>
      </c>
      <c r="BF235" s="156">
        <f t="shared" si="45"/>
        <v>0</v>
      </c>
      <c r="BG235" s="156">
        <f t="shared" si="46"/>
        <v>0</v>
      </c>
      <c r="BH235" s="156">
        <f t="shared" si="47"/>
        <v>0</v>
      </c>
      <c r="BI235" s="156">
        <f t="shared" si="48"/>
        <v>0</v>
      </c>
      <c r="BJ235" s="14" t="s">
        <v>76</v>
      </c>
      <c r="BK235" s="156">
        <f t="shared" si="49"/>
        <v>0</v>
      </c>
      <c r="BL235" s="14" t="s">
        <v>131</v>
      </c>
      <c r="BM235" s="155" t="s">
        <v>586</v>
      </c>
    </row>
    <row r="236" spans="1:65" s="2" customFormat="1" ht="14.45" customHeight="1" x14ac:dyDescent="0.2">
      <c r="A236" s="26"/>
      <c r="B236" s="143"/>
      <c r="C236" s="234" t="s">
        <v>587</v>
      </c>
      <c r="D236" s="234" t="s">
        <v>205</v>
      </c>
      <c r="E236" s="235" t="s">
        <v>588</v>
      </c>
      <c r="F236" s="236" t="s">
        <v>1779</v>
      </c>
      <c r="G236" s="237" t="s">
        <v>159</v>
      </c>
      <c r="H236" s="238">
        <v>2</v>
      </c>
      <c r="I236" s="239"/>
      <c r="J236" s="239">
        <f t="shared" si="40"/>
        <v>0</v>
      </c>
      <c r="K236" s="157"/>
      <c r="L236" s="158"/>
      <c r="M236" s="159" t="s">
        <v>1</v>
      </c>
      <c r="N236" s="160" t="s">
        <v>34</v>
      </c>
      <c r="O236" s="153">
        <v>0</v>
      </c>
      <c r="P236" s="153">
        <f t="shared" si="41"/>
        <v>0</v>
      </c>
      <c r="Q236" s="153">
        <v>0</v>
      </c>
      <c r="R236" s="153">
        <f t="shared" si="42"/>
        <v>0</v>
      </c>
      <c r="S236" s="153">
        <v>0</v>
      </c>
      <c r="T236" s="154">
        <f t="shared" si="43"/>
        <v>0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55" t="s">
        <v>207</v>
      </c>
      <c r="AT236" s="155" t="s">
        <v>205</v>
      </c>
      <c r="AU236" s="155" t="s">
        <v>78</v>
      </c>
      <c r="AY236" s="14" t="s">
        <v>124</v>
      </c>
      <c r="BE236" s="156">
        <f t="shared" si="44"/>
        <v>0</v>
      </c>
      <c r="BF236" s="156">
        <f t="shared" si="45"/>
        <v>0</v>
      </c>
      <c r="BG236" s="156">
        <f t="shared" si="46"/>
        <v>0</v>
      </c>
      <c r="BH236" s="156">
        <f t="shared" si="47"/>
        <v>0</v>
      </c>
      <c r="BI236" s="156">
        <f t="shared" si="48"/>
        <v>0</v>
      </c>
      <c r="BJ236" s="14" t="s">
        <v>76</v>
      </c>
      <c r="BK236" s="156">
        <f t="shared" si="49"/>
        <v>0</v>
      </c>
      <c r="BL236" s="14" t="s">
        <v>131</v>
      </c>
      <c r="BM236" s="155" t="s">
        <v>589</v>
      </c>
    </row>
    <row r="237" spans="1:65" s="2" customFormat="1" ht="14.45" customHeight="1" x14ac:dyDescent="0.2">
      <c r="A237" s="26"/>
      <c r="B237" s="143"/>
      <c r="C237" s="234" t="s">
        <v>590</v>
      </c>
      <c r="D237" s="234" t="s">
        <v>205</v>
      </c>
      <c r="E237" s="235" t="s">
        <v>591</v>
      </c>
      <c r="F237" s="236" t="s">
        <v>1780</v>
      </c>
      <c r="G237" s="237" t="s">
        <v>159</v>
      </c>
      <c r="H237" s="238">
        <v>1</v>
      </c>
      <c r="I237" s="239"/>
      <c r="J237" s="239">
        <f t="shared" si="40"/>
        <v>0</v>
      </c>
      <c r="K237" s="157"/>
      <c r="L237" s="158"/>
      <c r="M237" s="159" t="s">
        <v>1</v>
      </c>
      <c r="N237" s="160" t="s">
        <v>34</v>
      </c>
      <c r="O237" s="153">
        <v>0</v>
      </c>
      <c r="P237" s="153">
        <f t="shared" si="41"/>
        <v>0</v>
      </c>
      <c r="Q237" s="153">
        <v>0</v>
      </c>
      <c r="R237" s="153">
        <f t="shared" si="42"/>
        <v>0</v>
      </c>
      <c r="S237" s="153">
        <v>0</v>
      </c>
      <c r="T237" s="154">
        <f t="shared" si="43"/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55" t="s">
        <v>207</v>
      </c>
      <c r="AT237" s="155" t="s">
        <v>205</v>
      </c>
      <c r="AU237" s="155" t="s">
        <v>78</v>
      </c>
      <c r="AY237" s="14" t="s">
        <v>124</v>
      </c>
      <c r="BE237" s="156">
        <f t="shared" si="44"/>
        <v>0</v>
      </c>
      <c r="BF237" s="156">
        <f t="shared" si="45"/>
        <v>0</v>
      </c>
      <c r="BG237" s="156">
        <f t="shared" si="46"/>
        <v>0</v>
      </c>
      <c r="BH237" s="156">
        <f t="shared" si="47"/>
        <v>0</v>
      </c>
      <c r="BI237" s="156">
        <f t="shared" si="48"/>
        <v>0</v>
      </c>
      <c r="BJ237" s="14" t="s">
        <v>76</v>
      </c>
      <c r="BK237" s="156">
        <f t="shared" si="49"/>
        <v>0</v>
      </c>
      <c r="BL237" s="14" t="s">
        <v>131</v>
      </c>
      <c r="BM237" s="155" t="s">
        <v>592</v>
      </c>
    </row>
    <row r="238" spans="1:65" s="2" customFormat="1" ht="14.45" customHeight="1" x14ac:dyDescent="0.2">
      <c r="A238" s="26"/>
      <c r="B238" s="143"/>
      <c r="C238" s="234" t="s">
        <v>593</v>
      </c>
      <c r="D238" s="234" t="s">
        <v>205</v>
      </c>
      <c r="E238" s="235" t="s">
        <v>594</v>
      </c>
      <c r="F238" s="236" t="s">
        <v>1781</v>
      </c>
      <c r="G238" s="237" t="s">
        <v>159</v>
      </c>
      <c r="H238" s="238">
        <v>2</v>
      </c>
      <c r="I238" s="239"/>
      <c r="J238" s="239">
        <f t="shared" si="40"/>
        <v>0</v>
      </c>
      <c r="K238" s="157"/>
      <c r="L238" s="158"/>
      <c r="M238" s="159" t="s">
        <v>1</v>
      </c>
      <c r="N238" s="160" t="s">
        <v>34</v>
      </c>
      <c r="O238" s="153">
        <v>0</v>
      </c>
      <c r="P238" s="153">
        <f t="shared" si="41"/>
        <v>0</v>
      </c>
      <c r="Q238" s="153">
        <v>0</v>
      </c>
      <c r="R238" s="153">
        <f t="shared" si="42"/>
        <v>0</v>
      </c>
      <c r="S238" s="153">
        <v>0</v>
      </c>
      <c r="T238" s="154">
        <f t="shared" si="43"/>
        <v>0</v>
      </c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55" t="s">
        <v>207</v>
      </c>
      <c r="AT238" s="155" t="s">
        <v>205</v>
      </c>
      <c r="AU238" s="155" t="s">
        <v>78</v>
      </c>
      <c r="AY238" s="14" t="s">
        <v>124</v>
      </c>
      <c r="BE238" s="156">
        <f t="shared" si="44"/>
        <v>0</v>
      </c>
      <c r="BF238" s="156">
        <f t="shared" si="45"/>
        <v>0</v>
      </c>
      <c r="BG238" s="156">
        <f t="shared" si="46"/>
        <v>0</v>
      </c>
      <c r="BH238" s="156">
        <f t="shared" si="47"/>
        <v>0</v>
      </c>
      <c r="BI238" s="156">
        <f t="shared" si="48"/>
        <v>0</v>
      </c>
      <c r="BJ238" s="14" t="s">
        <v>76</v>
      </c>
      <c r="BK238" s="156">
        <f t="shared" si="49"/>
        <v>0</v>
      </c>
      <c r="BL238" s="14" t="s">
        <v>131</v>
      </c>
      <c r="BM238" s="155" t="s">
        <v>595</v>
      </c>
    </row>
    <row r="239" spans="1:65" s="2" customFormat="1" ht="24.2" customHeight="1" x14ac:dyDescent="0.2">
      <c r="A239" s="26"/>
      <c r="B239" s="143"/>
      <c r="C239" s="234" t="s">
        <v>596</v>
      </c>
      <c r="D239" s="234" t="s">
        <v>205</v>
      </c>
      <c r="E239" s="235" t="s">
        <v>597</v>
      </c>
      <c r="F239" s="236" t="s">
        <v>1783</v>
      </c>
      <c r="G239" s="237" t="s">
        <v>159</v>
      </c>
      <c r="H239" s="238">
        <v>1</v>
      </c>
      <c r="I239" s="239"/>
      <c r="J239" s="239">
        <f t="shared" si="40"/>
        <v>0</v>
      </c>
      <c r="K239" s="157"/>
      <c r="L239" s="158"/>
      <c r="M239" s="159" t="s">
        <v>1</v>
      </c>
      <c r="N239" s="160" t="s">
        <v>34</v>
      </c>
      <c r="O239" s="153">
        <v>0</v>
      </c>
      <c r="P239" s="153">
        <f t="shared" si="41"/>
        <v>0</v>
      </c>
      <c r="Q239" s="153">
        <v>0</v>
      </c>
      <c r="R239" s="153">
        <f t="shared" si="42"/>
        <v>0</v>
      </c>
      <c r="S239" s="153">
        <v>0</v>
      </c>
      <c r="T239" s="154">
        <f t="shared" si="43"/>
        <v>0</v>
      </c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55" t="s">
        <v>207</v>
      </c>
      <c r="AT239" s="155" t="s">
        <v>205</v>
      </c>
      <c r="AU239" s="155" t="s">
        <v>78</v>
      </c>
      <c r="AY239" s="14" t="s">
        <v>124</v>
      </c>
      <c r="BE239" s="156">
        <f t="shared" si="44"/>
        <v>0</v>
      </c>
      <c r="BF239" s="156">
        <f t="shared" si="45"/>
        <v>0</v>
      </c>
      <c r="BG239" s="156">
        <f t="shared" si="46"/>
        <v>0</v>
      </c>
      <c r="BH239" s="156">
        <f t="shared" si="47"/>
        <v>0</v>
      </c>
      <c r="BI239" s="156">
        <f t="shared" si="48"/>
        <v>0</v>
      </c>
      <c r="BJ239" s="14" t="s">
        <v>76</v>
      </c>
      <c r="BK239" s="156">
        <f t="shared" si="49"/>
        <v>0</v>
      </c>
      <c r="BL239" s="14" t="s">
        <v>131</v>
      </c>
      <c r="BM239" s="155" t="s">
        <v>598</v>
      </c>
    </row>
    <row r="240" spans="1:65" s="2" customFormat="1" ht="14.45" customHeight="1" x14ac:dyDescent="0.2">
      <c r="A240" s="26"/>
      <c r="B240" s="143"/>
      <c r="C240" s="234" t="s">
        <v>599</v>
      </c>
      <c r="D240" s="234" t="s">
        <v>205</v>
      </c>
      <c r="E240" s="235" t="s">
        <v>600</v>
      </c>
      <c r="F240" s="236" t="s">
        <v>1784</v>
      </c>
      <c r="G240" s="237" t="s">
        <v>159</v>
      </c>
      <c r="H240" s="238">
        <v>9</v>
      </c>
      <c r="I240" s="239"/>
      <c r="J240" s="239">
        <f t="shared" si="40"/>
        <v>0</v>
      </c>
      <c r="K240" s="157"/>
      <c r="L240" s="158"/>
      <c r="M240" s="159" t="s">
        <v>1</v>
      </c>
      <c r="N240" s="160" t="s">
        <v>34</v>
      </c>
      <c r="O240" s="153">
        <v>0</v>
      </c>
      <c r="P240" s="153">
        <f t="shared" si="41"/>
        <v>0</v>
      </c>
      <c r="Q240" s="153">
        <v>0</v>
      </c>
      <c r="R240" s="153">
        <f t="shared" si="42"/>
        <v>0</v>
      </c>
      <c r="S240" s="153">
        <v>0</v>
      </c>
      <c r="T240" s="154">
        <f t="shared" si="43"/>
        <v>0</v>
      </c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55" t="s">
        <v>207</v>
      </c>
      <c r="AT240" s="155" t="s">
        <v>205</v>
      </c>
      <c r="AU240" s="155" t="s">
        <v>78</v>
      </c>
      <c r="AY240" s="14" t="s">
        <v>124</v>
      </c>
      <c r="BE240" s="156">
        <f t="shared" si="44"/>
        <v>0</v>
      </c>
      <c r="BF240" s="156">
        <f t="shared" si="45"/>
        <v>0</v>
      </c>
      <c r="BG240" s="156">
        <f t="shared" si="46"/>
        <v>0</v>
      </c>
      <c r="BH240" s="156">
        <f t="shared" si="47"/>
        <v>0</v>
      </c>
      <c r="BI240" s="156">
        <f t="shared" si="48"/>
        <v>0</v>
      </c>
      <c r="BJ240" s="14" t="s">
        <v>76</v>
      </c>
      <c r="BK240" s="156">
        <f t="shared" si="49"/>
        <v>0</v>
      </c>
      <c r="BL240" s="14" t="s">
        <v>131</v>
      </c>
      <c r="BM240" s="155" t="s">
        <v>601</v>
      </c>
    </row>
    <row r="241" spans="1:65" s="2" customFormat="1" ht="14.45" customHeight="1" x14ac:dyDescent="0.2">
      <c r="A241" s="26"/>
      <c r="B241" s="143"/>
      <c r="C241" s="234" t="s">
        <v>602</v>
      </c>
      <c r="D241" s="234" t="s">
        <v>205</v>
      </c>
      <c r="E241" s="235" t="s">
        <v>603</v>
      </c>
      <c r="F241" s="236" t="s">
        <v>1785</v>
      </c>
      <c r="G241" s="237" t="s">
        <v>159</v>
      </c>
      <c r="H241" s="238">
        <v>8</v>
      </c>
      <c r="I241" s="239"/>
      <c r="J241" s="239">
        <f t="shared" si="40"/>
        <v>0</v>
      </c>
      <c r="K241" s="157"/>
      <c r="L241" s="158"/>
      <c r="M241" s="159" t="s">
        <v>1</v>
      </c>
      <c r="N241" s="160" t="s">
        <v>34</v>
      </c>
      <c r="O241" s="153">
        <v>0</v>
      </c>
      <c r="P241" s="153">
        <f t="shared" si="41"/>
        <v>0</v>
      </c>
      <c r="Q241" s="153">
        <v>0</v>
      </c>
      <c r="R241" s="153">
        <f t="shared" si="42"/>
        <v>0</v>
      </c>
      <c r="S241" s="153">
        <v>0</v>
      </c>
      <c r="T241" s="154">
        <f t="shared" si="43"/>
        <v>0</v>
      </c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R241" s="155" t="s">
        <v>207</v>
      </c>
      <c r="AT241" s="155" t="s">
        <v>205</v>
      </c>
      <c r="AU241" s="155" t="s">
        <v>78</v>
      </c>
      <c r="AY241" s="14" t="s">
        <v>124</v>
      </c>
      <c r="BE241" s="156">
        <f t="shared" si="44"/>
        <v>0</v>
      </c>
      <c r="BF241" s="156">
        <f t="shared" si="45"/>
        <v>0</v>
      </c>
      <c r="BG241" s="156">
        <f t="shared" si="46"/>
        <v>0</v>
      </c>
      <c r="BH241" s="156">
        <f t="shared" si="47"/>
        <v>0</v>
      </c>
      <c r="BI241" s="156">
        <f t="shared" si="48"/>
        <v>0</v>
      </c>
      <c r="BJ241" s="14" t="s">
        <v>76</v>
      </c>
      <c r="BK241" s="156">
        <f t="shared" si="49"/>
        <v>0</v>
      </c>
      <c r="BL241" s="14" t="s">
        <v>131</v>
      </c>
      <c r="BM241" s="155" t="s">
        <v>604</v>
      </c>
    </row>
    <row r="242" spans="1:65" s="2" customFormat="1" ht="24.2" customHeight="1" x14ac:dyDescent="0.2">
      <c r="A242" s="26"/>
      <c r="B242" s="143"/>
      <c r="C242" s="234" t="s">
        <v>605</v>
      </c>
      <c r="D242" s="234" t="s">
        <v>205</v>
      </c>
      <c r="E242" s="235" t="s">
        <v>606</v>
      </c>
      <c r="F242" s="236" t="s">
        <v>1786</v>
      </c>
      <c r="G242" s="237" t="s">
        <v>159</v>
      </c>
      <c r="H242" s="238">
        <v>1</v>
      </c>
      <c r="I242" s="239"/>
      <c r="J242" s="239">
        <f t="shared" si="40"/>
        <v>0</v>
      </c>
      <c r="K242" s="157"/>
      <c r="L242" s="158"/>
      <c r="M242" s="159" t="s">
        <v>1</v>
      </c>
      <c r="N242" s="160" t="s">
        <v>34</v>
      </c>
      <c r="O242" s="153">
        <v>0</v>
      </c>
      <c r="P242" s="153">
        <f t="shared" si="41"/>
        <v>0</v>
      </c>
      <c r="Q242" s="153">
        <v>0</v>
      </c>
      <c r="R242" s="153">
        <f t="shared" si="42"/>
        <v>0</v>
      </c>
      <c r="S242" s="153">
        <v>0</v>
      </c>
      <c r="T242" s="154">
        <f t="shared" si="43"/>
        <v>0</v>
      </c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55" t="s">
        <v>207</v>
      </c>
      <c r="AT242" s="155" t="s">
        <v>205</v>
      </c>
      <c r="AU242" s="155" t="s">
        <v>78</v>
      </c>
      <c r="AY242" s="14" t="s">
        <v>124</v>
      </c>
      <c r="BE242" s="156">
        <f t="shared" si="44"/>
        <v>0</v>
      </c>
      <c r="BF242" s="156">
        <f t="shared" si="45"/>
        <v>0</v>
      </c>
      <c r="BG242" s="156">
        <f t="shared" si="46"/>
        <v>0</v>
      </c>
      <c r="BH242" s="156">
        <f t="shared" si="47"/>
        <v>0</v>
      </c>
      <c r="BI242" s="156">
        <f t="shared" si="48"/>
        <v>0</v>
      </c>
      <c r="BJ242" s="14" t="s">
        <v>76</v>
      </c>
      <c r="BK242" s="156">
        <f t="shared" si="49"/>
        <v>0</v>
      </c>
      <c r="BL242" s="14" t="s">
        <v>131</v>
      </c>
      <c r="BM242" s="155" t="s">
        <v>607</v>
      </c>
    </row>
    <row r="243" spans="1:65" s="2" customFormat="1" ht="24.2" customHeight="1" x14ac:dyDescent="0.2">
      <c r="A243" s="26"/>
      <c r="B243" s="143"/>
      <c r="C243" s="234" t="s">
        <v>608</v>
      </c>
      <c r="D243" s="234" t="s">
        <v>205</v>
      </c>
      <c r="E243" s="235" t="s">
        <v>609</v>
      </c>
      <c r="F243" s="236" t="s">
        <v>1787</v>
      </c>
      <c r="G243" s="237" t="s">
        <v>159</v>
      </c>
      <c r="H243" s="238">
        <v>2</v>
      </c>
      <c r="I243" s="239"/>
      <c r="J243" s="239">
        <f t="shared" si="40"/>
        <v>0</v>
      </c>
      <c r="K243" s="157"/>
      <c r="L243" s="158"/>
      <c r="M243" s="159" t="s">
        <v>1</v>
      </c>
      <c r="N243" s="160" t="s">
        <v>34</v>
      </c>
      <c r="O243" s="153">
        <v>0</v>
      </c>
      <c r="P243" s="153">
        <f t="shared" si="41"/>
        <v>0</v>
      </c>
      <c r="Q243" s="153">
        <v>0</v>
      </c>
      <c r="R243" s="153">
        <f t="shared" si="42"/>
        <v>0</v>
      </c>
      <c r="S243" s="153">
        <v>0</v>
      </c>
      <c r="T243" s="154">
        <f t="shared" si="43"/>
        <v>0</v>
      </c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55" t="s">
        <v>207</v>
      </c>
      <c r="AT243" s="155" t="s">
        <v>205</v>
      </c>
      <c r="AU243" s="155" t="s">
        <v>78</v>
      </c>
      <c r="AY243" s="14" t="s">
        <v>124</v>
      </c>
      <c r="BE243" s="156">
        <f t="shared" si="44"/>
        <v>0</v>
      </c>
      <c r="BF243" s="156">
        <f t="shared" si="45"/>
        <v>0</v>
      </c>
      <c r="BG243" s="156">
        <f t="shared" si="46"/>
        <v>0</v>
      </c>
      <c r="BH243" s="156">
        <f t="shared" si="47"/>
        <v>0</v>
      </c>
      <c r="BI243" s="156">
        <f t="shared" si="48"/>
        <v>0</v>
      </c>
      <c r="BJ243" s="14" t="s">
        <v>76</v>
      </c>
      <c r="BK243" s="156">
        <f t="shared" si="49"/>
        <v>0</v>
      </c>
      <c r="BL243" s="14" t="s">
        <v>131</v>
      </c>
      <c r="BM243" s="155" t="s">
        <v>610</v>
      </c>
    </row>
    <row r="244" spans="1:65" s="2" customFormat="1" ht="24.2" customHeight="1" x14ac:dyDescent="0.2">
      <c r="A244" s="26"/>
      <c r="B244" s="143"/>
      <c r="C244" s="234" t="s">
        <v>611</v>
      </c>
      <c r="D244" s="234" t="s">
        <v>205</v>
      </c>
      <c r="E244" s="235" t="s">
        <v>612</v>
      </c>
      <c r="F244" s="236" t="s">
        <v>1788</v>
      </c>
      <c r="G244" s="237" t="s">
        <v>159</v>
      </c>
      <c r="H244" s="238">
        <v>2</v>
      </c>
      <c r="I244" s="239"/>
      <c r="J244" s="239">
        <f t="shared" si="40"/>
        <v>0</v>
      </c>
      <c r="K244" s="157"/>
      <c r="L244" s="158"/>
      <c r="M244" s="159" t="s">
        <v>1</v>
      </c>
      <c r="N244" s="160" t="s">
        <v>34</v>
      </c>
      <c r="O244" s="153">
        <v>0</v>
      </c>
      <c r="P244" s="153">
        <f t="shared" si="41"/>
        <v>0</v>
      </c>
      <c r="Q244" s="153">
        <v>0</v>
      </c>
      <c r="R244" s="153">
        <f t="shared" si="42"/>
        <v>0</v>
      </c>
      <c r="S244" s="153">
        <v>0</v>
      </c>
      <c r="T244" s="154">
        <f t="shared" si="43"/>
        <v>0</v>
      </c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R244" s="155" t="s">
        <v>207</v>
      </c>
      <c r="AT244" s="155" t="s">
        <v>205</v>
      </c>
      <c r="AU244" s="155" t="s">
        <v>78</v>
      </c>
      <c r="AY244" s="14" t="s">
        <v>124</v>
      </c>
      <c r="BE244" s="156">
        <f t="shared" si="44"/>
        <v>0</v>
      </c>
      <c r="BF244" s="156">
        <f t="shared" si="45"/>
        <v>0</v>
      </c>
      <c r="BG244" s="156">
        <f t="shared" si="46"/>
        <v>0</v>
      </c>
      <c r="BH244" s="156">
        <f t="shared" si="47"/>
        <v>0</v>
      </c>
      <c r="BI244" s="156">
        <f t="shared" si="48"/>
        <v>0</v>
      </c>
      <c r="BJ244" s="14" t="s">
        <v>76</v>
      </c>
      <c r="BK244" s="156">
        <f t="shared" si="49"/>
        <v>0</v>
      </c>
      <c r="BL244" s="14" t="s">
        <v>131</v>
      </c>
      <c r="BM244" s="155" t="s">
        <v>613</v>
      </c>
    </row>
    <row r="245" spans="1:65" s="2" customFormat="1" ht="24.2" customHeight="1" x14ac:dyDescent="0.2">
      <c r="A245" s="26"/>
      <c r="B245" s="143"/>
      <c r="C245" s="234" t="s">
        <v>614</v>
      </c>
      <c r="D245" s="234" t="s">
        <v>205</v>
      </c>
      <c r="E245" s="235" t="s">
        <v>615</v>
      </c>
      <c r="F245" s="236" t="s">
        <v>1789</v>
      </c>
      <c r="G245" s="237" t="s">
        <v>159</v>
      </c>
      <c r="H245" s="238">
        <v>4</v>
      </c>
      <c r="I245" s="239"/>
      <c r="J245" s="239">
        <f t="shared" si="40"/>
        <v>0</v>
      </c>
      <c r="K245" s="157"/>
      <c r="L245" s="158"/>
      <c r="M245" s="159" t="s">
        <v>1</v>
      </c>
      <c r="N245" s="160" t="s">
        <v>34</v>
      </c>
      <c r="O245" s="153">
        <v>0</v>
      </c>
      <c r="P245" s="153">
        <f t="shared" si="41"/>
        <v>0</v>
      </c>
      <c r="Q245" s="153">
        <v>0</v>
      </c>
      <c r="R245" s="153">
        <f t="shared" si="42"/>
        <v>0</v>
      </c>
      <c r="S245" s="153">
        <v>0</v>
      </c>
      <c r="T245" s="154">
        <f t="shared" si="43"/>
        <v>0</v>
      </c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R245" s="155" t="s">
        <v>207</v>
      </c>
      <c r="AT245" s="155" t="s">
        <v>205</v>
      </c>
      <c r="AU245" s="155" t="s">
        <v>78</v>
      </c>
      <c r="AY245" s="14" t="s">
        <v>124</v>
      </c>
      <c r="BE245" s="156">
        <f t="shared" si="44"/>
        <v>0</v>
      </c>
      <c r="BF245" s="156">
        <f t="shared" si="45"/>
        <v>0</v>
      </c>
      <c r="BG245" s="156">
        <f t="shared" si="46"/>
        <v>0</v>
      </c>
      <c r="BH245" s="156">
        <f t="shared" si="47"/>
        <v>0</v>
      </c>
      <c r="BI245" s="156">
        <f t="shared" si="48"/>
        <v>0</v>
      </c>
      <c r="BJ245" s="14" t="s">
        <v>76</v>
      </c>
      <c r="BK245" s="156">
        <f t="shared" si="49"/>
        <v>0</v>
      </c>
      <c r="BL245" s="14" t="s">
        <v>131</v>
      </c>
      <c r="BM245" s="155" t="s">
        <v>616</v>
      </c>
    </row>
    <row r="246" spans="1:65" s="2" customFormat="1" ht="24.2" customHeight="1" x14ac:dyDescent="0.2">
      <c r="A246" s="26"/>
      <c r="B246" s="143"/>
      <c r="C246" s="234" t="s">
        <v>617</v>
      </c>
      <c r="D246" s="234" t="s">
        <v>205</v>
      </c>
      <c r="E246" s="235" t="s">
        <v>618</v>
      </c>
      <c r="F246" s="236" t="s">
        <v>1790</v>
      </c>
      <c r="G246" s="237" t="s">
        <v>159</v>
      </c>
      <c r="H246" s="238">
        <v>2</v>
      </c>
      <c r="I246" s="239"/>
      <c r="J246" s="239">
        <f t="shared" si="40"/>
        <v>0</v>
      </c>
      <c r="K246" s="157"/>
      <c r="L246" s="158"/>
      <c r="M246" s="159" t="s">
        <v>1</v>
      </c>
      <c r="N246" s="160" t="s">
        <v>34</v>
      </c>
      <c r="O246" s="153">
        <v>0</v>
      </c>
      <c r="P246" s="153">
        <f t="shared" si="41"/>
        <v>0</v>
      </c>
      <c r="Q246" s="153">
        <v>0</v>
      </c>
      <c r="R246" s="153">
        <f t="shared" si="42"/>
        <v>0</v>
      </c>
      <c r="S246" s="153">
        <v>0</v>
      </c>
      <c r="T246" s="154">
        <f t="shared" si="43"/>
        <v>0</v>
      </c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R246" s="155" t="s">
        <v>207</v>
      </c>
      <c r="AT246" s="155" t="s">
        <v>205</v>
      </c>
      <c r="AU246" s="155" t="s">
        <v>78</v>
      </c>
      <c r="AY246" s="14" t="s">
        <v>124</v>
      </c>
      <c r="BE246" s="156">
        <f t="shared" si="44"/>
        <v>0</v>
      </c>
      <c r="BF246" s="156">
        <f t="shared" si="45"/>
        <v>0</v>
      </c>
      <c r="BG246" s="156">
        <f t="shared" si="46"/>
        <v>0</v>
      </c>
      <c r="BH246" s="156">
        <f t="shared" si="47"/>
        <v>0</v>
      </c>
      <c r="BI246" s="156">
        <f t="shared" si="48"/>
        <v>0</v>
      </c>
      <c r="BJ246" s="14" t="s">
        <v>76</v>
      </c>
      <c r="BK246" s="156">
        <f t="shared" si="49"/>
        <v>0</v>
      </c>
      <c r="BL246" s="14" t="s">
        <v>131</v>
      </c>
      <c r="BM246" s="155" t="s">
        <v>619</v>
      </c>
    </row>
    <row r="247" spans="1:65" s="2" customFormat="1" ht="24.2" customHeight="1" x14ac:dyDescent="0.2">
      <c r="A247" s="26"/>
      <c r="B247" s="143"/>
      <c r="C247" s="234" t="s">
        <v>620</v>
      </c>
      <c r="D247" s="234" t="s">
        <v>205</v>
      </c>
      <c r="E247" s="235" t="s">
        <v>621</v>
      </c>
      <c r="F247" s="236" t="s">
        <v>1791</v>
      </c>
      <c r="G247" s="237" t="s">
        <v>159</v>
      </c>
      <c r="H247" s="238">
        <v>2</v>
      </c>
      <c r="I247" s="239"/>
      <c r="J247" s="239">
        <f t="shared" si="40"/>
        <v>0</v>
      </c>
      <c r="K247" s="157"/>
      <c r="L247" s="158"/>
      <c r="M247" s="159" t="s">
        <v>1</v>
      </c>
      <c r="N247" s="160" t="s">
        <v>34</v>
      </c>
      <c r="O247" s="153">
        <v>0</v>
      </c>
      <c r="P247" s="153">
        <f t="shared" si="41"/>
        <v>0</v>
      </c>
      <c r="Q247" s="153">
        <v>0</v>
      </c>
      <c r="R247" s="153">
        <f t="shared" si="42"/>
        <v>0</v>
      </c>
      <c r="S247" s="153">
        <v>0</v>
      </c>
      <c r="T247" s="154">
        <f t="shared" si="43"/>
        <v>0</v>
      </c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R247" s="155" t="s">
        <v>207</v>
      </c>
      <c r="AT247" s="155" t="s">
        <v>205</v>
      </c>
      <c r="AU247" s="155" t="s">
        <v>78</v>
      </c>
      <c r="AY247" s="14" t="s">
        <v>124</v>
      </c>
      <c r="BE247" s="156">
        <f t="shared" si="44"/>
        <v>0</v>
      </c>
      <c r="BF247" s="156">
        <f t="shared" si="45"/>
        <v>0</v>
      </c>
      <c r="BG247" s="156">
        <f t="shared" si="46"/>
        <v>0</v>
      </c>
      <c r="BH247" s="156">
        <f t="shared" si="47"/>
        <v>0</v>
      </c>
      <c r="BI247" s="156">
        <f t="shared" si="48"/>
        <v>0</v>
      </c>
      <c r="BJ247" s="14" t="s">
        <v>76</v>
      </c>
      <c r="BK247" s="156">
        <f t="shared" si="49"/>
        <v>0</v>
      </c>
      <c r="BL247" s="14" t="s">
        <v>131</v>
      </c>
      <c r="BM247" s="155" t="s">
        <v>622</v>
      </c>
    </row>
    <row r="248" spans="1:65" s="2" customFormat="1" ht="24.2" customHeight="1" x14ac:dyDescent="0.2">
      <c r="A248" s="26"/>
      <c r="B248" s="143"/>
      <c r="C248" s="234" t="s">
        <v>623</v>
      </c>
      <c r="D248" s="234" t="s">
        <v>205</v>
      </c>
      <c r="E248" s="235" t="s">
        <v>624</v>
      </c>
      <c r="F248" s="236" t="s">
        <v>1792</v>
      </c>
      <c r="G248" s="237" t="s">
        <v>159</v>
      </c>
      <c r="H248" s="238">
        <v>2</v>
      </c>
      <c r="I248" s="239"/>
      <c r="J248" s="239">
        <f t="shared" si="40"/>
        <v>0</v>
      </c>
      <c r="K248" s="157"/>
      <c r="L248" s="158"/>
      <c r="M248" s="159" t="s">
        <v>1</v>
      </c>
      <c r="N248" s="160" t="s">
        <v>34</v>
      </c>
      <c r="O248" s="153">
        <v>0</v>
      </c>
      <c r="P248" s="153">
        <f t="shared" si="41"/>
        <v>0</v>
      </c>
      <c r="Q248" s="153">
        <v>0</v>
      </c>
      <c r="R248" s="153">
        <f t="shared" si="42"/>
        <v>0</v>
      </c>
      <c r="S248" s="153">
        <v>0</v>
      </c>
      <c r="T248" s="154">
        <f t="shared" si="43"/>
        <v>0</v>
      </c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55" t="s">
        <v>207</v>
      </c>
      <c r="AT248" s="155" t="s">
        <v>205</v>
      </c>
      <c r="AU248" s="155" t="s">
        <v>78</v>
      </c>
      <c r="AY248" s="14" t="s">
        <v>124</v>
      </c>
      <c r="BE248" s="156">
        <f t="shared" si="44"/>
        <v>0</v>
      </c>
      <c r="BF248" s="156">
        <f t="shared" si="45"/>
        <v>0</v>
      </c>
      <c r="BG248" s="156">
        <f t="shared" si="46"/>
        <v>0</v>
      </c>
      <c r="BH248" s="156">
        <f t="shared" si="47"/>
        <v>0</v>
      </c>
      <c r="BI248" s="156">
        <f t="shared" si="48"/>
        <v>0</v>
      </c>
      <c r="BJ248" s="14" t="s">
        <v>76</v>
      </c>
      <c r="BK248" s="156">
        <f t="shared" si="49"/>
        <v>0</v>
      </c>
      <c r="BL248" s="14" t="s">
        <v>131</v>
      </c>
      <c r="BM248" s="155" t="s">
        <v>625</v>
      </c>
    </row>
    <row r="249" spans="1:65" s="2" customFormat="1" ht="24.2" customHeight="1" x14ac:dyDescent="0.2">
      <c r="A249" s="26"/>
      <c r="B249" s="143"/>
      <c r="C249" s="234" t="s">
        <v>626</v>
      </c>
      <c r="D249" s="234" t="s">
        <v>205</v>
      </c>
      <c r="E249" s="235" t="s">
        <v>627</v>
      </c>
      <c r="F249" s="236" t="s">
        <v>1793</v>
      </c>
      <c r="G249" s="237" t="s">
        <v>159</v>
      </c>
      <c r="H249" s="238">
        <v>2</v>
      </c>
      <c r="I249" s="239"/>
      <c r="J249" s="239">
        <f t="shared" si="40"/>
        <v>0</v>
      </c>
      <c r="K249" s="157"/>
      <c r="L249" s="158"/>
      <c r="M249" s="159" t="s">
        <v>1</v>
      </c>
      <c r="N249" s="160" t="s">
        <v>34</v>
      </c>
      <c r="O249" s="153">
        <v>0</v>
      </c>
      <c r="P249" s="153">
        <f t="shared" si="41"/>
        <v>0</v>
      </c>
      <c r="Q249" s="153">
        <v>0</v>
      </c>
      <c r="R249" s="153">
        <f t="shared" si="42"/>
        <v>0</v>
      </c>
      <c r="S249" s="153">
        <v>0</v>
      </c>
      <c r="T249" s="154">
        <f t="shared" si="43"/>
        <v>0</v>
      </c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R249" s="155" t="s">
        <v>207</v>
      </c>
      <c r="AT249" s="155" t="s">
        <v>205</v>
      </c>
      <c r="AU249" s="155" t="s">
        <v>78</v>
      </c>
      <c r="AY249" s="14" t="s">
        <v>124</v>
      </c>
      <c r="BE249" s="156">
        <f t="shared" si="44"/>
        <v>0</v>
      </c>
      <c r="BF249" s="156">
        <f t="shared" si="45"/>
        <v>0</v>
      </c>
      <c r="BG249" s="156">
        <f t="shared" si="46"/>
        <v>0</v>
      </c>
      <c r="BH249" s="156">
        <f t="shared" si="47"/>
        <v>0</v>
      </c>
      <c r="BI249" s="156">
        <f t="shared" si="48"/>
        <v>0</v>
      </c>
      <c r="BJ249" s="14" t="s">
        <v>76</v>
      </c>
      <c r="BK249" s="156">
        <f t="shared" si="49"/>
        <v>0</v>
      </c>
      <c r="BL249" s="14" t="s">
        <v>131</v>
      </c>
      <c r="BM249" s="155" t="s">
        <v>628</v>
      </c>
    </row>
    <row r="250" spans="1:65" s="2" customFormat="1" ht="14.45" customHeight="1" x14ac:dyDescent="0.2">
      <c r="A250" s="26"/>
      <c r="B250" s="143"/>
      <c r="C250" s="234" t="s">
        <v>629</v>
      </c>
      <c r="D250" s="234" t="s">
        <v>127</v>
      </c>
      <c r="E250" s="235" t="s">
        <v>630</v>
      </c>
      <c r="F250" s="236" t="s">
        <v>631</v>
      </c>
      <c r="G250" s="237" t="s">
        <v>130</v>
      </c>
      <c r="H250" s="238">
        <v>30</v>
      </c>
      <c r="I250" s="239"/>
      <c r="J250" s="239">
        <f t="shared" si="40"/>
        <v>0</v>
      </c>
      <c r="K250" s="150"/>
      <c r="L250" s="27"/>
      <c r="M250" s="151" t="s">
        <v>1</v>
      </c>
      <c r="N250" s="152" t="s">
        <v>34</v>
      </c>
      <c r="O250" s="153">
        <v>0</v>
      </c>
      <c r="P250" s="153">
        <f t="shared" si="41"/>
        <v>0</v>
      </c>
      <c r="Q250" s="153">
        <v>0</v>
      </c>
      <c r="R250" s="153">
        <f t="shared" si="42"/>
        <v>0</v>
      </c>
      <c r="S250" s="153">
        <v>0</v>
      </c>
      <c r="T250" s="154">
        <f t="shared" si="43"/>
        <v>0</v>
      </c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R250" s="155" t="s">
        <v>131</v>
      </c>
      <c r="AT250" s="155" t="s">
        <v>127</v>
      </c>
      <c r="AU250" s="155" t="s">
        <v>78</v>
      </c>
      <c r="AY250" s="14" t="s">
        <v>124</v>
      </c>
      <c r="BE250" s="156">
        <f t="shared" si="44"/>
        <v>0</v>
      </c>
      <c r="BF250" s="156">
        <f t="shared" si="45"/>
        <v>0</v>
      </c>
      <c r="BG250" s="156">
        <f t="shared" si="46"/>
        <v>0</v>
      </c>
      <c r="BH250" s="156">
        <f t="shared" si="47"/>
        <v>0</v>
      </c>
      <c r="BI250" s="156">
        <f t="shared" si="48"/>
        <v>0</v>
      </c>
      <c r="BJ250" s="14" t="s">
        <v>76</v>
      </c>
      <c r="BK250" s="156">
        <f t="shared" si="49"/>
        <v>0</v>
      </c>
      <c r="BL250" s="14" t="s">
        <v>131</v>
      </c>
      <c r="BM250" s="155" t="s">
        <v>632</v>
      </c>
    </row>
    <row r="251" spans="1:65" s="2" customFormat="1" ht="14.45" customHeight="1" x14ac:dyDescent="0.2">
      <c r="A251" s="26"/>
      <c r="B251" s="143"/>
      <c r="C251" s="144" t="s">
        <v>633</v>
      </c>
      <c r="D251" s="144" t="s">
        <v>127</v>
      </c>
      <c r="E251" s="145" t="s">
        <v>634</v>
      </c>
      <c r="F251" s="146" t="s">
        <v>635</v>
      </c>
      <c r="G251" s="147" t="s">
        <v>234</v>
      </c>
      <c r="H251" s="148">
        <v>2976.65</v>
      </c>
      <c r="I251" s="149"/>
      <c r="J251" s="149">
        <f t="shared" si="40"/>
        <v>0</v>
      </c>
      <c r="K251" s="150"/>
      <c r="L251" s="27"/>
      <c r="M251" s="151" t="s">
        <v>1</v>
      </c>
      <c r="N251" s="152" t="s">
        <v>34</v>
      </c>
      <c r="O251" s="153">
        <v>0</v>
      </c>
      <c r="P251" s="153">
        <f t="shared" si="41"/>
        <v>0</v>
      </c>
      <c r="Q251" s="153">
        <v>0</v>
      </c>
      <c r="R251" s="153">
        <f t="shared" si="42"/>
        <v>0</v>
      </c>
      <c r="S251" s="153">
        <v>0</v>
      </c>
      <c r="T251" s="154">
        <f t="shared" si="43"/>
        <v>0</v>
      </c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R251" s="155" t="s">
        <v>131</v>
      </c>
      <c r="AT251" s="155" t="s">
        <v>127</v>
      </c>
      <c r="AU251" s="155" t="s">
        <v>78</v>
      </c>
      <c r="AY251" s="14" t="s">
        <v>124</v>
      </c>
      <c r="BE251" s="156">
        <f t="shared" si="44"/>
        <v>0</v>
      </c>
      <c r="BF251" s="156">
        <f t="shared" si="45"/>
        <v>0</v>
      </c>
      <c r="BG251" s="156">
        <f t="shared" si="46"/>
        <v>0</v>
      </c>
      <c r="BH251" s="156">
        <f t="shared" si="47"/>
        <v>0</v>
      </c>
      <c r="BI251" s="156">
        <f t="shared" si="48"/>
        <v>0</v>
      </c>
      <c r="BJ251" s="14" t="s">
        <v>76</v>
      </c>
      <c r="BK251" s="156">
        <f t="shared" si="49"/>
        <v>0</v>
      </c>
      <c r="BL251" s="14" t="s">
        <v>131</v>
      </c>
      <c r="BM251" s="155" t="s">
        <v>636</v>
      </c>
    </row>
    <row r="252" spans="1:65" s="2" customFormat="1" ht="24.2" customHeight="1" x14ac:dyDescent="0.2">
      <c r="A252" s="26"/>
      <c r="B252" s="143"/>
      <c r="C252" s="144" t="s">
        <v>637</v>
      </c>
      <c r="D252" s="144" t="s">
        <v>127</v>
      </c>
      <c r="E252" s="145" t="s">
        <v>638</v>
      </c>
      <c r="F252" s="146" t="s">
        <v>639</v>
      </c>
      <c r="G252" s="147" t="s">
        <v>234</v>
      </c>
      <c r="H252" s="148">
        <v>2976.65</v>
      </c>
      <c r="I252" s="149"/>
      <c r="J252" s="149">
        <f t="shared" si="40"/>
        <v>0</v>
      </c>
      <c r="K252" s="150"/>
      <c r="L252" s="27"/>
      <c r="M252" s="151" t="s">
        <v>1</v>
      </c>
      <c r="N252" s="152" t="s">
        <v>34</v>
      </c>
      <c r="O252" s="153">
        <v>0</v>
      </c>
      <c r="P252" s="153">
        <f t="shared" si="41"/>
        <v>0</v>
      </c>
      <c r="Q252" s="153">
        <v>0</v>
      </c>
      <c r="R252" s="153">
        <f t="shared" si="42"/>
        <v>0</v>
      </c>
      <c r="S252" s="153">
        <v>0</v>
      </c>
      <c r="T252" s="154">
        <f t="shared" si="43"/>
        <v>0</v>
      </c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R252" s="155" t="s">
        <v>131</v>
      </c>
      <c r="AT252" s="155" t="s">
        <v>127</v>
      </c>
      <c r="AU252" s="155" t="s">
        <v>78</v>
      </c>
      <c r="AY252" s="14" t="s">
        <v>124</v>
      </c>
      <c r="BE252" s="156">
        <f t="shared" si="44"/>
        <v>0</v>
      </c>
      <c r="BF252" s="156">
        <f t="shared" si="45"/>
        <v>0</v>
      </c>
      <c r="BG252" s="156">
        <f t="shared" si="46"/>
        <v>0</v>
      </c>
      <c r="BH252" s="156">
        <f t="shared" si="47"/>
        <v>0</v>
      </c>
      <c r="BI252" s="156">
        <f t="shared" si="48"/>
        <v>0</v>
      </c>
      <c r="BJ252" s="14" t="s">
        <v>76</v>
      </c>
      <c r="BK252" s="156">
        <f t="shared" si="49"/>
        <v>0</v>
      </c>
      <c r="BL252" s="14" t="s">
        <v>131</v>
      </c>
      <c r="BM252" s="155" t="s">
        <v>640</v>
      </c>
    </row>
    <row r="253" spans="1:65" s="12" customFormat="1" ht="22.9" customHeight="1" x14ac:dyDescent="0.2">
      <c r="B253" s="131"/>
      <c r="D253" s="132" t="s">
        <v>68</v>
      </c>
      <c r="E253" s="141" t="s">
        <v>641</v>
      </c>
      <c r="F253" s="141" t="s">
        <v>642</v>
      </c>
      <c r="J253" s="142">
        <f>BK253</f>
        <v>0</v>
      </c>
      <c r="L253" s="131"/>
      <c r="M253" s="135"/>
      <c r="N253" s="136"/>
      <c r="O253" s="136"/>
      <c r="P253" s="137">
        <f>SUM(P254:P278)</f>
        <v>7.72</v>
      </c>
      <c r="Q253" s="136"/>
      <c r="R253" s="137">
        <f>SUM(R254:R278)</f>
        <v>4.7600000000000003E-3</v>
      </c>
      <c r="S253" s="136"/>
      <c r="T253" s="138">
        <f>SUM(T254:T278)</f>
        <v>0</v>
      </c>
      <c r="AR253" s="132" t="s">
        <v>78</v>
      </c>
      <c r="AT253" s="139" t="s">
        <v>68</v>
      </c>
      <c r="AU253" s="139" t="s">
        <v>76</v>
      </c>
      <c r="AY253" s="132" t="s">
        <v>124</v>
      </c>
      <c r="BK253" s="140">
        <f>SUM(BK254:BK278)</f>
        <v>0</v>
      </c>
    </row>
    <row r="254" spans="1:65" s="2" customFormat="1" ht="14.45" customHeight="1" x14ac:dyDescent="0.2">
      <c r="A254" s="26"/>
      <c r="B254" s="143"/>
      <c r="C254" s="144" t="s">
        <v>643</v>
      </c>
      <c r="D254" s="144" t="s">
        <v>127</v>
      </c>
      <c r="E254" s="145" t="s">
        <v>644</v>
      </c>
      <c r="F254" s="146" t="s">
        <v>645</v>
      </c>
      <c r="G254" s="147" t="s">
        <v>646</v>
      </c>
      <c r="H254" s="148">
        <v>20</v>
      </c>
      <c r="I254" s="149"/>
      <c r="J254" s="149">
        <f t="shared" ref="J254:J278" si="50">ROUND(I254*H254,2)</f>
        <v>0</v>
      </c>
      <c r="K254" s="150"/>
      <c r="L254" s="27"/>
      <c r="M254" s="151" t="s">
        <v>1</v>
      </c>
      <c r="N254" s="152" t="s">
        <v>34</v>
      </c>
      <c r="O254" s="153">
        <v>0</v>
      </c>
      <c r="P254" s="153">
        <f t="shared" ref="P254:P278" si="51">O254*H254</f>
        <v>0</v>
      </c>
      <c r="Q254" s="153">
        <v>0</v>
      </c>
      <c r="R254" s="153">
        <f t="shared" ref="R254:R278" si="52">Q254*H254</f>
        <v>0</v>
      </c>
      <c r="S254" s="153">
        <v>0</v>
      </c>
      <c r="T254" s="154">
        <f t="shared" ref="T254:T278" si="53">S254*H254</f>
        <v>0</v>
      </c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R254" s="155" t="s">
        <v>131</v>
      </c>
      <c r="AT254" s="155" t="s">
        <v>127</v>
      </c>
      <c r="AU254" s="155" t="s">
        <v>78</v>
      </c>
      <c r="AY254" s="14" t="s">
        <v>124</v>
      </c>
      <c r="BE254" s="156">
        <f t="shared" ref="BE254:BE278" si="54">IF(N254="základní",J254,0)</f>
        <v>0</v>
      </c>
      <c r="BF254" s="156">
        <f t="shared" ref="BF254:BF278" si="55">IF(N254="snížená",J254,0)</f>
        <v>0</v>
      </c>
      <c r="BG254" s="156">
        <f t="shared" ref="BG254:BG278" si="56">IF(N254="zákl. přenesená",J254,0)</f>
        <v>0</v>
      </c>
      <c r="BH254" s="156">
        <f t="shared" ref="BH254:BH278" si="57">IF(N254="sníž. přenesená",J254,0)</f>
        <v>0</v>
      </c>
      <c r="BI254" s="156">
        <f t="shared" ref="BI254:BI278" si="58">IF(N254="nulová",J254,0)</f>
        <v>0</v>
      </c>
      <c r="BJ254" s="14" t="s">
        <v>76</v>
      </c>
      <c r="BK254" s="156">
        <f t="shared" ref="BK254:BK278" si="59">ROUND(I254*H254,2)</f>
        <v>0</v>
      </c>
      <c r="BL254" s="14" t="s">
        <v>131</v>
      </c>
      <c r="BM254" s="155" t="s">
        <v>647</v>
      </c>
    </row>
    <row r="255" spans="1:65" s="2" customFormat="1" ht="14.45" customHeight="1" x14ac:dyDescent="0.2">
      <c r="A255" s="26"/>
      <c r="B255" s="143"/>
      <c r="C255" s="234" t="s">
        <v>648</v>
      </c>
      <c r="D255" s="234" t="s">
        <v>205</v>
      </c>
      <c r="E255" s="235" t="s">
        <v>649</v>
      </c>
      <c r="F255" s="236" t="s">
        <v>650</v>
      </c>
      <c r="G255" s="237" t="s">
        <v>457</v>
      </c>
      <c r="H255" s="238">
        <v>1</v>
      </c>
      <c r="I255" s="239"/>
      <c r="J255" s="239">
        <f t="shared" si="50"/>
        <v>0</v>
      </c>
      <c r="K255" s="157"/>
      <c r="L255" s="158"/>
      <c r="M255" s="159" t="s">
        <v>1</v>
      </c>
      <c r="N255" s="160" t="s">
        <v>34</v>
      </c>
      <c r="O255" s="153">
        <v>0</v>
      </c>
      <c r="P255" s="153">
        <f t="shared" si="51"/>
        <v>0</v>
      </c>
      <c r="Q255" s="153">
        <v>0</v>
      </c>
      <c r="R255" s="153">
        <f t="shared" si="52"/>
        <v>0</v>
      </c>
      <c r="S255" s="153">
        <v>0</v>
      </c>
      <c r="T255" s="154">
        <f t="shared" si="53"/>
        <v>0</v>
      </c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R255" s="155" t="s">
        <v>207</v>
      </c>
      <c r="AT255" s="155" t="s">
        <v>205</v>
      </c>
      <c r="AU255" s="155" t="s">
        <v>78</v>
      </c>
      <c r="AY255" s="14" t="s">
        <v>124</v>
      </c>
      <c r="BE255" s="156">
        <f t="shared" si="54"/>
        <v>0</v>
      </c>
      <c r="BF255" s="156">
        <f t="shared" si="55"/>
        <v>0</v>
      </c>
      <c r="BG255" s="156">
        <f t="shared" si="56"/>
        <v>0</v>
      </c>
      <c r="BH255" s="156">
        <f t="shared" si="57"/>
        <v>0</v>
      </c>
      <c r="BI255" s="156">
        <f t="shared" si="58"/>
        <v>0</v>
      </c>
      <c r="BJ255" s="14" t="s">
        <v>76</v>
      </c>
      <c r="BK255" s="156">
        <f t="shared" si="59"/>
        <v>0</v>
      </c>
      <c r="BL255" s="14" t="s">
        <v>131</v>
      </c>
      <c r="BM255" s="155" t="s">
        <v>236</v>
      </c>
    </row>
    <row r="256" spans="1:65" s="2" customFormat="1" ht="14.45" customHeight="1" x14ac:dyDescent="0.2">
      <c r="A256" s="26"/>
      <c r="B256" s="143"/>
      <c r="C256" s="234" t="s">
        <v>651</v>
      </c>
      <c r="D256" s="234" t="s">
        <v>205</v>
      </c>
      <c r="E256" s="235" t="s">
        <v>652</v>
      </c>
      <c r="F256" s="236" t="s">
        <v>653</v>
      </c>
      <c r="G256" s="237" t="s">
        <v>130</v>
      </c>
      <c r="H256" s="238">
        <v>2.5</v>
      </c>
      <c r="I256" s="239"/>
      <c r="J256" s="239">
        <f t="shared" si="50"/>
        <v>0</v>
      </c>
      <c r="K256" s="157"/>
      <c r="L256" s="158"/>
      <c r="M256" s="159" t="s">
        <v>1</v>
      </c>
      <c r="N256" s="160" t="s">
        <v>34</v>
      </c>
      <c r="O256" s="153">
        <v>0</v>
      </c>
      <c r="P256" s="153">
        <f t="shared" si="51"/>
        <v>0</v>
      </c>
      <c r="Q256" s="153">
        <v>0</v>
      </c>
      <c r="R256" s="153">
        <f t="shared" si="52"/>
        <v>0</v>
      </c>
      <c r="S256" s="153">
        <v>0</v>
      </c>
      <c r="T256" s="154">
        <f t="shared" si="53"/>
        <v>0</v>
      </c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R256" s="155" t="s">
        <v>207</v>
      </c>
      <c r="AT256" s="155" t="s">
        <v>205</v>
      </c>
      <c r="AU256" s="155" t="s">
        <v>78</v>
      </c>
      <c r="AY256" s="14" t="s">
        <v>124</v>
      </c>
      <c r="BE256" s="156">
        <f t="shared" si="54"/>
        <v>0</v>
      </c>
      <c r="BF256" s="156">
        <f t="shared" si="55"/>
        <v>0</v>
      </c>
      <c r="BG256" s="156">
        <f t="shared" si="56"/>
        <v>0</v>
      </c>
      <c r="BH256" s="156">
        <f t="shared" si="57"/>
        <v>0</v>
      </c>
      <c r="BI256" s="156">
        <f t="shared" si="58"/>
        <v>0</v>
      </c>
      <c r="BJ256" s="14" t="s">
        <v>76</v>
      </c>
      <c r="BK256" s="156">
        <f t="shared" si="59"/>
        <v>0</v>
      </c>
      <c r="BL256" s="14" t="s">
        <v>131</v>
      </c>
      <c r="BM256" s="155" t="s">
        <v>246</v>
      </c>
    </row>
    <row r="257" spans="1:65" s="2" customFormat="1" ht="14.45" customHeight="1" x14ac:dyDescent="0.2">
      <c r="A257" s="26"/>
      <c r="B257" s="143"/>
      <c r="C257" s="234" t="s">
        <v>654</v>
      </c>
      <c r="D257" s="234" t="s">
        <v>205</v>
      </c>
      <c r="E257" s="235" t="s">
        <v>655</v>
      </c>
      <c r="F257" s="236" t="s">
        <v>656</v>
      </c>
      <c r="G257" s="237" t="s">
        <v>159</v>
      </c>
      <c r="H257" s="238">
        <v>2</v>
      </c>
      <c r="I257" s="239"/>
      <c r="J257" s="239">
        <f t="shared" si="50"/>
        <v>0</v>
      </c>
      <c r="K257" s="157"/>
      <c r="L257" s="158"/>
      <c r="M257" s="159" t="s">
        <v>1</v>
      </c>
      <c r="N257" s="160" t="s">
        <v>34</v>
      </c>
      <c r="O257" s="153">
        <v>0</v>
      </c>
      <c r="P257" s="153">
        <f t="shared" si="51"/>
        <v>0</v>
      </c>
      <c r="Q257" s="153">
        <v>0</v>
      </c>
      <c r="R257" s="153">
        <f t="shared" si="52"/>
        <v>0</v>
      </c>
      <c r="S257" s="153">
        <v>0</v>
      </c>
      <c r="T257" s="154">
        <f t="shared" si="53"/>
        <v>0</v>
      </c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R257" s="155" t="s">
        <v>207</v>
      </c>
      <c r="AT257" s="155" t="s">
        <v>205</v>
      </c>
      <c r="AU257" s="155" t="s">
        <v>78</v>
      </c>
      <c r="AY257" s="14" t="s">
        <v>124</v>
      </c>
      <c r="BE257" s="156">
        <f t="shared" si="54"/>
        <v>0</v>
      </c>
      <c r="BF257" s="156">
        <f t="shared" si="55"/>
        <v>0</v>
      </c>
      <c r="BG257" s="156">
        <f t="shared" si="56"/>
        <v>0</v>
      </c>
      <c r="BH257" s="156">
        <f t="shared" si="57"/>
        <v>0</v>
      </c>
      <c r="BI257" s="156">
        <f t="shared" si="58"/>
        <v>0</v>
      </c>
      <c r="BJ257" s="14" t="s">
        <v>76</v>
      </c>
      <c r="BK257" s="156">
        <f t="shared" si="59"/>
        <v>0</v>
      </c>
      <c r="BL257" s="14" t="s">
        <v>131</v>
      </c>
      <c r="BM257" s="155" t="s">
        <v>207</v>
      </c>
    </row>
    <row r="258" spans="1:65" s="2" customFormat="1" ht="24.2" customHeight="1" x14ac:dyDescent="0.2">
      <c r="A258" s="26"/>
      <c r="B258" s="143"/>
      <c r="C258" s="234" t="s">
        <v>657</v>
      </c>
      <c r="D258" s="234" t="s">
        <v>127</v>
      </c>
      <c r="E258" s="235" t="s">
        <v>658</v>
      </c>
      <c r="F258" s="236" t="s">
        <v>659</v>
      </c>
      <c r="G258" s="237" t="s">
        <v>164</v>
      </c>
      <c r="H258" s="238">
        <v>4</v>
      </c>
      <c r="I258" s="239"/>
      <c r="J258" s="239">
        <f t="shared" si="50"/>
        <v>0</v>
      </c>
      <c r="K258" s="150"/>
      <c r="L258" s="27"/>
      <c r="M258" s="151" t="s">
        <v>1</v>
      </c>
      <c r="N258" s="152" t="s">
        <v>34</v>
      </c>
      <c r="O258" s="153">
        <v>0.60499999999999998</v>
      </c>
      <c r="P258" s="153">
        <f t="shared" si="51"/>
        <v>2.42</v>
      </c>
      <c r="Q258" s="153">
        <v>1.1900000000000001E-3</v>
      </c>
      <c r="R258" s="153">
        <f t="shared" si="52"/>
        <v>4.7600000000000003E-3</v>
      </c>
      <c r="S258" s="153">
        <v>0</v>
      </c>
      <c r="T258" s="154">
        <f t="shared" si="53"/>
        <v>0</v>
      </c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R258" s="155" t="s">
        <v>131</v>
      </c>
      <c r="AT258" s="155" t="s">
        <v>127</v>
      </c>
      <c r="AU258" s="155" t="s">
        <v>78</v>
      </c>
      <c r="AY258" s="14" t="s">
        <v>124</v>
      </c>
      <c r="BE258" s="156">
        <f t="shared" si="54"/>
        <v>0</v>
      </c>
      <c r="BF258" s="156">
        <f t="shared" si="55"/>
        <v>0</v>
      </c>
      <c r="BG258" s="156">
        <f t="shared" si="56"/>
        <v>0</v>
      </c>
      <c r="BH258" s="156">
        <f t="shared" si="57"/>
        <v>0</v>
      </c>
      <c r="BI258" s="156">
        <f t="shared" si="58"/>
        <v>0</v>
      </c>
      <c r="BJ258" s="14" t="s">
        <v>76</v>
      </c>
      <c r="BK258" s="156">
        <f t="shared" si="59"/>
        <v>0</v>
      </c>
      <c r="BL258" s="14" t="s">
        <v>131</v>
      </c>
      <c r="BM258" s="155" t="s">
        <v>660</v>
      </c>
    </row>
    <row r="259" spans="1:65" s="2" customFormat="1" ht="29.25" customHeight="1" x14ac:dyDescent="0.2">
      <c r="A259" s="26"/>
      <c r="B259" s="143"/>
      <c r="C259" s="234" t="s">
        <v>661</v>
      </c>
      <c r="D259" s="234" t="s">
        <v>205</v>
      </c>
      <c r="E259" s="235" t="s">
        <v>662</v>
      </c>
      <c r="F259" s="236" t="s">
        <v>1794</v>
      </c>
      <c r="G259" s="237" t="s">
        <v>159</v>
      </c>
      <c r="H259" s="238">
        <v>1</v>
      </c>
      <c r="I259" s="239"/>
      <c r="J259" s="239">
        <f t="shared" si="50"/>
        <v>0</v>
      </c>
      <c r="K259" s="157"/>
      <c r="L259" s="158"/>
      <c r="M259" s="159" t="s">
        <v>1</v>
      </c>
      <c r="N259" s="160" t="s">
        <v>34</v>
      </c>
      <c r="O259" s="153">
        <v>0</v>
      </c>
      <c r="P259" s="153">
        <f t="shared" si="51"/>
        <v>0</v>
      </c>
      <c r="Q259" s="153">
        <v>0</v>
      </c>
      <c r="R259" s="153">
        <f t="shared" si="52"/>
        <v>0</v>
      </c>
      <c r="S259" s="153">
        <v>0</v>
      </c>
      <c r="T259" s="154">
        <f t="shared" si="53"/>
        <v>0</v>
      </c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R259" s="155" t="s">
        <v>207</v>
      </c>
      <c r="AT259" s="155" t="s">
        <v>205</v>
      </c>
      <c r="AU259" s="155" t="s">
        <v>78</v>
      </c>
      <c r="AY259" s="14" t="s">
        <v>124</v>
      </c>
      <c r="BE259" s="156">
        <f t="shared" si="54"/>
        <v>0</v>
      </c>
      <c r="BF259" s="156">
        <f t="shared" si="55"/>
        <v>0</v>
      </c>
      <c r="BG259" s="156">
        <f t="shared" si="56"/>
        <v>0</v>
      </c>
      <c r="BH259" s="156">
        <f t="shared" si="57"/>
        <v>0</v>
      </c>
      <c r="BI259" s="156">
        <f t="shared" si="58"/>
        <v>0</v>
      </c>
      <c r="BJ259" s="14" t="s">
        <v>76</v>
      </c>
      <c r="BK259" s="156">
        <f t="shared" si="59"/>
        <v>0</v>
      </c>
      <c r="BL259" s="14" t="s">
        <v>131</v>
      </c>
      <c r="BM259" s="155" t="s">
        <v>663</v>
      </c>
    </row>
    <row r="260" spans="1:65" s="2" customFormat="1" ht="28.5" customHeight="1" x14ac:dyDescent="0.2">
      <c r="A260" s="26"/>
      <c r="B260" s="143"/>
      <c r="C260" s="234" t="s">
        <v>664</v>
      </c>
      <c r="D260" s="234" t="s">
        <v>205</v>
      </c>
      <c r="E260" s="235" t="s">
        <v>665</v>
      </c>
      <c r="F260" s="236" t="s">
        <v>1795</v>
      </c>
      <c r="G260" s="237" t="s">
        <v>159</v>
      </c>
      <c r="H260" s="238">
        <v>2</v>
      </c>
      <c r="I260" s="239"/>
      <c r="J260" s="239">
        <f t="shared" si="50"/>
        <v>0</v>
      </c>
      <c r="K260" s="157"/>
      <c r="L260" s="158"/>
      <c r="M260" s="159" t="s">
        <v>1</v>
      </c>
      <c r="N260" s="160" t="s">
        <v>34</v>
      </c>
      <c r="O260" s="153">
        <v>0</v>
      </c>
      <c r="P260" s="153">
        <f t="shared" si="51"/>
        <v>0</v>
      </c>
      <c r="Q260" s="153">
        <v>0</v>
      </c>
      <c r="R260" s="153">
        <f t="shared" si="52"/>
        <v>0</v>
      </c>
      <c r="S260" s="153">
        <v>0</v>
      </c>
      <c r="T260" s="154">
        <f t="shared" si="53"/>
        <v>0</v>
      </c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R260" s="155" t="s">
        <v>207</v>
      </c>
      <c r="AT260" s="155" t="s">
        <v>205</v>
      </c>
      <c r="AU260" s="155" t="s">
        <v>78</v>
      </c>
      <c r="AY260" s="14" t="s">
        <v>124</v>
      </c>
      <c r="BE260" s="156">
        <f t="shared" si="54"/>
        <v>0</v>
      </c>
      <c r="BF260" s="156">
        <f t="shared" si="55"/>
        <v>0</v>
      </c>
      <c r="BG260" s="156">
        <f t="shared" si="56"/>
        <v>0</v>
      </c>
      <c r="BH260" s="156">
        <f t="shared" si="57"/>
        <v>0</v>
      </c>
      <c r="BI260" s="156">
        <f t="shared" si="58"/>
        <v>0</v>
      </c>
      <c r="BJ260" s="14" t="s">
        <v>76</v>
      </c>
      <c r="BK260" s="156">
        <f t="shared" si="59"/>
        <v>0</v>
      </c>
      <c r="BL260" s="14" t="s">
        <v>131</v>
      </c>
      <c r="BM260" s="155" t="s">
        <v>666</v>
      </c>
    </row>
    <row r="261" spans="1:65" s="2" customFormat="1" ht="29.25" customHeight="1" x14ac:dyDescent="0.2">
      <c r="A261" s="26"/>
      <c r="B261" s="143"/>
      <c r="C261" s="234" t="s">
        <v>667</v>
      </c>
      <c r="D261" s="234" t="s">
        <v>205</v>
      </c>
      <c r="E261" s="235" t="s">
        <v>668</v>
      </c>
      <c r="F261" s="236" t="s">
        <v>1796</v>
      </c>
      <c r="G261" s="237" t="s">
        <v>159</v>
      </c>
      <c r="H261" s="238">
        <v>1</v>
      </c>
      <c r="I261" s="239"/>
      <c r="J261" s="239">
        <f t="shared" si="50"/>
        <v>0</v>
      </c>
      <c r="K261" s="157"/>
      <c r="L261" s="158"/>
      <c r="M261" s="159" t="s">
        <v>1</v>
      </c>
      <c r="N261" s="160" t="s">
        <v>34</v>
      </c>
      <c r="O261" s="153">
        <v>0</v>
      </c>
      <c r="P261" s="153">
        <f t="shared" si="51"/>
        <v>0</v>
      </c>
      <c r="Q261" s="153">
        <v>0</v>
      </c>
      <c r="R261" s="153">
        <f t="shared" si="52"/>
        <v>0</v>
      </c>
      <c r="S261" s="153">
        <v>0</v>
      </c>
      <c r="T261" s="154">
        <f t="shared" si="53"/>
        <v>0</v>
      </c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R261" s="155" t="s">
        <v>207</v>
      </c>
      <c r="AT261" s="155" t="s">
        <v>205</v>
      </c>
      <c r="AU261" s="155" t="s">
        <v>78</v>
      </c>
      <c r="AY261" s="14" t="s">
        <v>124</v>
      </c>
      <c r="BE261" s="156">
        <f t="shared" si="54"/>
        <v>0</v>
      </c>
      <c r="BF261" s="156">
        <f t="shared" si="55"/>
        <v>0</v>
      </c>
      <c r="BG261" s="156">
        <f t="shared" si="56"/>
        <v>0</v>
      </c>
      <c r="BH261" s="156">
        <f t="shared" si="57"/>
        <v>0</v>
      </c>
      <c r="BI261" s="156">
        <f t="shared" si="58"/>
        <v>0</v>
      </c>
      <c r="BJ261" s="14" t="s">
        <v>76</v>
      </c>
      <c r="BK261" s="156">
        <f t="shared" si="59"/>
        <v>0</v>
      </c>
      <c r="BL261" s="14" t="s">
        <v>131</v>
      </c>
      <c r="BM261" s="155" t="s">
        <v>669</v>
      </c>
    </row>
    <row r="262" spans="1:65" s="2" customFormat="1" ht="24.2" customHeight="1" x14ac:dyDescent="0.2">
      <c r="A262" s="26"/>
      <c r="B262" s="143"/>
      <c r="C262" s="234" t="s">
        <v>670</v>
      </c>
      <c r="D262" s="234" t="s">
        <v>127</v>
      </c>
      <c r="E262" s="235" t="s">
        <v>671</v>
      </c>
      <c r="F262" s="236" t="s">
        <v>672</v>
      </c>
      <c r="G262" s="237" t="s">
        <v>159</v>
      </c>
      <c r="H262" s="238">
        <v>1</v>
      </c>
      <c r="I262" s="239"/>
      <c r="J262" s="239">
        <f t="shared" si="50"/>
        <v>0</v>
      </c>
      <c r="K262" s="150"/>
      <c r="L262" s="27"/>
      <c r="M262" s="151" t="s">
        <v>1</v>
      </c>
      <c r="N262" s="152" t="s">
        <v>34</v>
      </c>
      <c r="O262" s="153">
        <v>0.2</v>
      </c>
      <c r="P262" s="153">
        <f t="shared" si="51"/>
        <v>0.2</v>
      </c>
      <c r="Q262" s="153">
        <v>0</v>
      </c>
      <c r="R262" s="153">
        <f t="shared" si="52"/>
        <v>0</v>
      </c>
      <c r="S262" s="153">
        <v>0</v>
      </c>
      <c r="T262" s="154">
        <f t="shared" si="53"/>
        <v>0</v>
      </c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R262" s="155" t="s">
        <v>131</v>
      </c>
      <c r="AT262" s="155" t="s">
        <v>127</v>
      </c>
      <c r="AU262" s="155" t="s">
        <v>78</v>
      </c>
      <c r="AY262" s="14" t="s">
        <v>124</v>
      </c>
      <c r="BE262" s="156">
        <f t="shared" si="54"/>
        <v>0</v>
      </c>
      <c r="BF262" s="156">
        <f t="shared" si="55"/>
        <v>0</v>
      </c>
      <c r="BG262" s="156">
        <f t="shared" si="56"/>
        <v>0</v>
      </c>
      <c r="BH262" s="156">
        <f t="shared" si="57"/>
        <v>0</v>
      </c>
      <c r="BI262" s="156">
        <f t="shared" si="58"/>
        <v>0</v>
      </c>
      <c r="BJ262" s="14" t="s">
        <v>76</v>
      </c>
      <c r="BK262" s="156">
        <f t="shared" si="59"/>
        <v>0</v>
      </c>
      <c r="BL262" s="14" t="s">
        <v>131</v>
      </c>
      <c r="BM262" s="155" t="s">
        <v>673</v>
      </c>
    </row>
    <row r="263" spans="1:65" s="2" customFormat="1" ht="24.2" customHeight="1" x14ac:dyDescent="0.2">
      <c r="A263" s="26"/>
      <c r="B263" s="143"/>
      <c r="C263" s="234" t="s">
        <v>674</v>
      </c>
      <c r="D263" s="234" t="s">
        <v>205</v>
      </c>
      <c r="E263" s="235" t="s">
        <v>675</v>
      </c>
      <c r="F263" s="236" t="s">
        <v>1797</v>
      </c>
      <c r="G263" s="237" t="s">
        <v>346</v>
      </c>
      <c r="H263" s="238">
        <v>1</v>
      </c>
      <c r="I263" s="239"/>
      <c r="J263" s="239">
        <f t="shared" si="50"/>
        <v>0</v>
      </c>
      <c r="K263" s="157"/>
      <c r="L263" s="158"/>
      <c r="M263" s="159" t="s">
        <v>1</v>
      </c>
      <c r="N263" s="160" t="s">
        <v>34</v>
      </c>
      <c r="O263" s="153">
        <v>0</v>
      </c>
      <c r="P263" s="153">
        <f t="shared" si="51"/>
        <v>0</v>
      </c>
      <c r="Q263" s="153">
        <v>0</v>
      </c>
      <c r="R263" s="153">
        <f t="shared" si="52"/>
        <v>0</v>
      </c>
      <c r="S263" s="153">
        <v>0</v>
      </c>
      <c r="T263" s="154">
        <f t="shared" si="53"/>
        <v>0</v>
      </c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R263" s="155" t="s">
        <v>207</v>
      </c>
      <c r="AT263" s="155" t="s">
        <v>205</v>
      </c>
      <c r="AU263" s="155" t="s">
        <v>78</v>
      </c>
      <c r="AY263" s="14" t="s">
        <v>124</v>
      </c>
      <c r="BE263" s="156">
        <f t="shared" si="54"/>
        <v>0</v>
      </c>
      <c r="BF263" s="156">
        <f t="shared" si="55"/>
        <v>0</v>
      </c>
      <c r="BG263" s="156">
        <f t="shared" si="56"/>
        <v>0</v>
      </c>
      <c r="BH263" s="156">
        <f t="shared" si="57"/>
        <v>0</v>
      </c>
      <c r="BI263" s="156">
        <f t="shared" si="58"/>
        <v>0</v>
      </c>
      <c r="BJ263" s="14" t="s">
        <v>76</v>
      </c>
      <c r="BK263" s="156">
        <f t="shared" si="59"/>
        <v>0</v>
      </c>
      <c r="BL263" s="14" t="s">
        <v>131</v>
      </c>
      <c r="BM263" s="155" t="s">
        <v>676</v>
      </c>
    </row>
    <row r="264" spans="1:65" s="2" customFormat="1" ht="24.2" customHeight="1" x14ac:dyDescent="0.2">
      <c r="A264" s="26"/>
      <c r="B264" s="143"/>
      <c r="C264" s="234" t="s">
        <v>677</v>
      </c>
      <c r="D264" s="234" t="s">
        <v>205</v>
      </c>
      <c r="E264" s="235" t="s">
        <v>678</v>
      </c>
      <c r="F264" s="236" t="s">
        <v>1798</v>
      </c>
      <c r="G264" s="237" t="s">
        <v>346</v>
      </c>
      <c r="H264" s="238">
        <v>1</v>
      </c>
      <c r="I264" s="239"/>
      <c r="J264" s="239">
        <f t="shared" si="50"/>
        <v>0</v>
      </c>
      <c r="K264" s="157"/>
      <c r="L264" s="158"/>
      <c r="M264" s="159" t="s">
        <v>1</v>
      </c>
      <c r="N264" s="160" t="s">
        <v>34</v>
      </c>
      <c r="O264" s="153">
        <v>0</v>
      </c>
      <c r="P264" s="153">
        <f t="shared" si="51"/>
        <v>0</v>
      </c>
      <c r="Q264" s="153">
        <v>0</v>
      </c>
      <c r="R264" s="153">
        <f t="shared" si="52"/>
        <v>0</v>
      </c>
      <c r="S264" s="153">
        <v>0</v>
      </c>
      <c r="T264" s="154">
        <f t="shared" si="53"/>
        <v>0</v>
      </c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R264" s="155" t="s">
        <v>207</v>
      </c>
      <c r="AT264" s="155" t="s">
        <v>205</v>
      </c>
      <c r="AU264" s="155" t="s">
        <v>78</v>
      </c>
      <c r="AY264" s="14" t="s">
        <v>124</v>
      </c>
      <c r="BE264" s="156">
        <f t="shared" si="54"/>
        <v>0</v>
      </c>
      <c r="BF264" s="156">
        <f t="shared" si="55"/>
        <v>0</v>
      </c>
      <c r="BG264" s="156">
        <f t="shared" si="56"/>
        <v>0</v>
      </c>
      <c r="BH264" s="156">
        <f t="shared" si="57"/>
        <v>0</v>
      </c>
      <c r="BI264" s="156">
        <f t="shared" si="58"/>
        <v>0</v>
      </c>
      <c r="BJ264" s="14" t="s">
        <v>76</v>
      </c>
      <c r="BK264" s="156">
        <f t="shared" si="59"/>
        <v>0</v>
      </c>
      <c r="BL264" s="14" t="s">
        <v>131</v>
      </c>
      <c r="BM264" s="155" t="s">
        <v>679</v>
      </c>
    </row>
    <row r="265" spans="1:65" s="2" customFormat="1" ht="24.2" customHeight="1" x14ac:dyDescent="0.2">
      <c r="A265" s="26"/>
      <c r="B265" s="143"/>
      <c r="C265" s="234" t="s">
        <v>680</v>
      </c>
      <c r="D265" s="234" t="s">
        <v>127</v>
      </c>
      <c r="E265" s="235" t="s">
        <v>681</v>
      </c>
      <c r="F265" s="236" t="s">
        <v>682</v>
      </c>
      <c r="G265" s="237" t="s">
        <v>159</v>
      </c>
      <c r="H265" s="238">
        <v>1</v>
      </c>
      <c r="I265" s="239"/>
      <c r="J265" s="239">
        <f t="shared" si="50"/>
        <v>0</v>
      </c>
      <c r="K265" s="150"/>
      <c r="L265" s="27"/>
      <c r="M265" s="151" t="s">
        <v>1</v>
      </c>
      <c r="N265" s="152" t="s">
        <v>34</v>
      </c>
      <c r="O265" s="153">
        <v>2</v>
      </c>
      <c r="P265" s="153">
        <f t="shared" si="51"/>
        <v>2</v>
      </c>
      <c r="Q265" s="153">
        <v>0</v>
      </c>
      <c r="R265" s="153">
        <f t="shared" si="52"/>
        <v>0</v>
      </c>
      <c r="S265" s="153">
        <v>0</v>
      </c>
      <c r="T265" s="154">
        <f t="shared" si="53"/>
        <v>0</v>
      </c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R265" s="155" t="s">
        <v>131</v>
      </c>
      <c r="AT265" s="155" t="s">
        <v>127</v>
      </c>
      <c r="AU265" s="155" t="s">
        <v>78</v>
      </c>
      <c r="AY265" s="14" t="s">
        <v>124</v>
      </c>
      <c r="BE265" s="156">
        <f t="shared" si="54"/>
        <v>0</v>
      </c>
      <c r="BF265" s="156">
        <f t="shared" si="55"/>
        <v>0</v>
      </c>
      <c r="BG265" s="156">
        <f t="shared" si="56"/>
        <v>0</v>
      </c>
      <c r="BH265" s="156">
        <f t="shared" si="57"/>
        <v>0</v>
      </c>
      <c r="BI265" s="156">
        <f t="shared" si="58"/>
        <v>0</v>
      </c>
      <c r="BJ265" s="14" t="s">
        <v>76</v>
      </c>
      <c r="BK265" s="156">
        <f t="shared" si="59"/>
        <v>0</v>
      </c>
      <c r="BL265" s="14" t="s">
        <v>131</v>
      </c>
      <c r="BM265" s="155" t="s">
        <v>683</v>
      </c>
    </row>
    <row r="266" spans="1:65" s="2" customFormat="1" ht="36.75" customHeight="1" x14ac:dyDescent="0.2">
      <c r="A266" s="26"/>
      <c r="B266" s="143"/>
      <c r="C266" s="234" t="s">
        <v>684</v>
      </c>
      <c r="D266" s="234" t="s">
        <v>205</v>
      </c>
      <c r="E266" s="235" t="s">
        <v>685</v>
      </c>
      <c r="F266" s="236" t="s">
        <v>1799</v>
      </c>
      <c r="G266" s="237" t="s">
        <v>159</v>
      </c>
      <c r="H266" s="238">
        <v>1</v>
      </c>
      <c r="I266" s="239"/>
      <c r="J266" s="239">
        <f t="shared" si="50"/>
        <v>0</v>
      </c>
      <c r="K266" s="157"/>
      <c r="L266" s="158"/>
      <c r="M266" s="159" t="s">
        <v>1</v>
      </c>
      <c r="N266" s="160" t="s">
        <v>34</v>
      </c>
      <c r="O266" s="153">
        <v>0</v>
      </c>
      <c r="P266" s="153">
        <f t="shared" si="51"/>
        <v>0</v>
      </c>
      <c r="Q266" s="153">
        <v>0</v>
      </c>
      <c r="R266" s="153">
        <f t="shared" si="52"/>
        <v>0</v>
      </c>
      <c r="S266" s="153">
        <v>0</v>
      </c>
      <c r="T266" s="154">
        <f t="shared" si="53"/>
        <v>0</v>
      </c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R266" s="155" t="s">
        <v>207</v>
      </c>
      <c r="AT266" s="155" t="s">
        <v>205</v>
      </c>
      <c r="AU266" s="155" t="s">
        <v>78</v>
      </c>
      <c r="AY266" s="14" t="s">
        <v>124</v>
      </c>
      <c r="BE266" s="156">
        <f t="shared" si="54"/>
        <v>0</v>
      </c>
      <c r="BF266" s="156">
        <f t="shared" si="55"/>
        <v>0</v>
      </c>
      <c r="BG266" s="156">
        <f t="shared" si="56"/>
        <v>0</v>
      </c>
      <c r="BH266" s="156">
        <f t="shared" si="57"/>
        <v>0</v>
      </c>
      <c r="BI266" s="156">
        <f t="shared" si="58"/>
        <v>0</v>
      </c>
      <c r="BJ266" s="14" t="s">
        <v>76</v>
      </c>
      <c r="BK266" s="156">
        <f t="shared" si="59"/>
        <v>0</v>
      </c>
      <c r="BL266" s="14" t="s">
        <v>131</v>
      </c>
      <c r="BM266" s="155" t="s">
        <v>686</v>
      </c>
    </row>
    <row r="267" spans="1:65" s="2" customFormat="1" ht="14.45" customHeight="1" x14ac:dyDescent="0.2">
      <c r="A267" s="26"/>
      <c r="B267" s="143"/>
      <c r="C267" s="234" t="s">
        <v>687</v>
      </c>
      <c r="D267" s="234" t="s">
        <v>205</v>
      </c>
      <c r="E267" s="235" t="s">
        <v>688</v>
      </c>
      <c r="F267" s="236" t="s">
        <v>689</v>
      </c>
      <c r="G267" s="237" t="s">
        <v>159</v>
      </c>
      <c r="H267" s="238">
        <v>1</v>
      </c>
      <c r="I267" s="239"/>
      <c r="J267" s="239">
        <f t="shared" si="50"/>
        <v>0</v>
      </c>
      <c r="K267" s="157"/>
      <c r="L267" s="158"/>
      <c r="M267" s="159" t="s">
        <v>1</v>
      </c>
      <c r="N267" s="160" t="s">
        <v>34</v>
      </c>
      <c r="O267" s="153">
        <v>0</v>
      </c>
      <c r="P267" s="153">
        <f t="shared" si="51"/>
        <v>0</v>
      </c>
      <c r="Q267" s="153">
        <v>0</v>
      </c>
      <c r="R267" s="153">
        <f t="shared" si="52"/>
        <v>0</v>
      </c>
      <c r="S267" s="153">
        <v>0</v>
      </c>
      <c r="T267" s="154">
        <f t="shared" si="53"/>
        <v>0</v>
      </c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R267" s="155" t="s">
        <v>207</v>
      </c>
      <c r="AT267" s="155" t="s">
        <v>205</v>
      </c>
      <c r="AU267" s="155" t="s">
        <v>78</v>
      </c>
      <c r="AY267" s="14" t="s">
        <v>124</v>
      </c>
      <c r="BE267" s="156">
        <f t="shared" si="54"/>
        <v>0</v>
      </c>
      <c r="BF267" s="156">
        <f t="shared" si="55"/>
        <v>0</v>
      </c>
      <c r="BG267" s="156">
        <f t="shared" si="56"/>
        <v>0</v>
      </c>
      <c r="BH267" s="156">
        <f t="shared" si="57"/>
        <v>0</v>
      </c>
      <c r="BI267" s="156">
        <f t="shared" si="58"/>
        <v>0</v>
      </c>
      <c r="BJ267" s="14" t="s">
        <v>76</v>
      </c>
      <c r="BK267" s="156">
        <f t="shared" si="59"/>
        <v>0</v>
      </c>
      <c r="BL267" s="14" t="s">
        <v>131</v>
      </c>
      <c r="BM267" s="155" t="s">
        <v>690</v>
      </c>
    </row>
    <row r="268" spans="1:65" s="2" customFormat="1" ht="14.45" customHeight="1" x14ac:dyDescent="0.2">
      <c r="A268" s="26"/>
      <c r="B268" s="143"/>
      <c r="C268" s="234" t="s">
        <v>691</v>
      </c>
      <c r="D268" s="234" t="s">
        <v>205</v>
      </c>
      <c r="E268" s="235" t="s">
        <v>692</v>
      </c>
      <c r="F268" s="236" t="s">
        <v>693</v>
      </c>
      <c r="G268" s="237" t="s">
        <v>159</v>
      </c>
      <c r="H268" s="238">
        <v>1</v>
      </c>
      <c r="I268" s="239"/>
      <c r="J268" s="239">
        <f t="shared" si="50"/>
        <v>0</v>
      </c>
      <c r="K268" s="157"/>
      <c r="L268" s="158"/>
      <c r="M268" s="159" t="s">
        <v>1</v>
      </c>
      <c r="N268" s="160" t="s">
        <v>34</v>
      </c>
      <c r="O268" s="153">
        <v>0</v>
      </c>
      <c r="P268" s="153">
        <f t="shared" si="51"/>
        <v>0</v>
      </c>
      <c r="Q268" s="153">
        <v>0</v>
      </c>
      <c r="R268" s="153">
        <f t="shared" si="52"/>
        <v>0</v>
      </c>
      <c r="S268" s="153">
        <v>0</v>
      </c>
      <c r="T268" s="154">
        <f t="shared" si="53"/>
        <v>0</v>
      </c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R268" s="155" t="s">
        <v>207</v>
      </c>
      <c r="AT268" s="155" t="s">
        <v>205</v>
      </c>
      <c r="AU268" s="155" t="s">
        <v>78</v>
      </c>
      <c r="AY268" s="14" t="s">
        <v>124</v>
      </c>
      <c r="BE268" s="156">
        <f t="shared" si="54"/>
        <v>0</v>
      </c>
      <c r="BF268" s="156">
        <f t="shared" si="55"/>
        <v>0</v>
      </c>
      <c r="BG268" s="156">
        <f t="shared" si="56"/>
        <v>0</v>
      </c>
      <c r="BH268" s="156">
        <f t="shared" si="57"/>
        <v>0</v>
      </c>
      <c r="BI268" s="156">
        <f t="shared" si="58"/>
        <v>0</v>
      </c>
      <c r="BJ268" s="14" t="s">
        <v>76</v>
      </c>
      <c r="BK268" s="156">
        <f t="shared" si="59"/>
        <v>0</v>
      </c>
      <c r="BL268" s="14" t="s">
        <v>131</v>
      </c>
      <c r="BM268" s="155" t="s">
        <v>694</v>
      </c>
    </row>
    <row r="269" spans="1:65" s="2" customFormat="1" ht="14.45" customHeight="1" x14ac:dyDescent="0.2">
      <c r="A269" s="26"/>
      <c r="B269" s="143"/>
      <c r="C269" s="234" t="s">
        <v>695</v>
      </c>
      <c r="D269" s="234" t="s">
        <v>205</v>
      </c>
      <c r="E269" s="235" t="s">
        <v>696</v>
      </c>
      <c r="F269" s="236" t="s">
        <v>1800</v>
      </c>
      <c r="G269" s="237" t="s">
        <v>697</v>
      </c>
      <c r="H269" s="238">
        <v>17</v>
      </c>
      <c r="I269" s="239"/>
      <c r="J269" s="239">
        <f t="shared" si="50"/>
        <v>0</v>
      </c>
      <c r="K269" s="157"/>
      <c r="L269" s="158"/>
      <c r="M269" s="159" t="s">
        <v>1</v>
      </c>
      <c r="N269" s="160" t="s">
        <v>34</v>
      </c>
      <c r="O269" s="153">
        <v>0</v>
      </c>
      <c r="P269" s="153">
        <f t="shared" si="51"/>
        <v>0</v>
      </c>
      <c r="Q269" s="153">
        <v>0</v>
      </c>
      <c r="R269" s="153">
        <f t="shared" si="52"/>
        <v>0</v>
      </c>
      <c r="S269" s="153">
        <v>0</v>
      </c>
      <c r="T269" s="154">
        <f t="shared" si="53"/>
        <v>0</v>
      </c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R269" s="155" t="s">
        <v>207</v>
      </c>
      <c r="AT269" s="155" t="s">
        <v>205</v>
      </c>
      <c r="AU269" s="155" t="s">
        <v>78</v>
      </c>
      <c r="AY269" s="14" t="s">
        <v>124</v>
      </c>
      <c r="BE269" s="156">
        <f t="shared" si="54"/>
        <v>0</v>
      </c>
      <c r="BF269" s="156">
        <f t="shared" si="55"/>
        <v>0</v>
      </c>
      <c r="BG269" s="156">
        <f t="shared" si="56"/>
        <v>0</v>
      </c>
      <c r="BH269" s="156">
        <f t="shared" si="57"/>
        <v>0</v>
      </c>
      <c r="BI269" s="156">
        <f t="shared" si="58"/>
        <v>0</v>
      </c>
      <c r="BJ269" s="14" t="s">
        <v>76</v>
      </c>
      <c r="BK269" s="156">
        <f t="shared" si="59"/>
        <v>0</v>
      </c>
      <c r="BL269" s="14" t="s">
        <v>131</v>
      </c>
      <c r="BM269" s="155" t="s">
        <v>698</v>
      </c>
    </row>
    <row r="270" spans="1:65" s="2" customFormat="1" ht="24.2" customHeight="1" x14ac:dyDescent="0.2">
      <c r="A270" s="26"/>
      <c r="B270" s="143"/>
      <c r="C270" s="234" t="s">
        <v>699</v>
      </c>
      <c r="D270" s="234" t="s">
        <v>127</v>
      </c>
      <c r="E270" s="235" t="s">
        <v>700</v>
      </c>
      <c r="F270" s="236" t="s">
        <v>701</v>
      </c>
      <c r="G270" s="237" t="s">
        <v>159</v>
      </c>
      <c r="H270" s="238">
        <v>1</v>
      </c>
      <c r="I270" s="239"/>
      <c r="J270" s="239">
        <f t="shared" si="50"/>
        <v>0</v>
      </c>
      <c r="K270" s="150"/>
      <c r="L270" s="27"/>
      <c r="M270" s="151" t="s">
        <v>1</v>
      </c>
      <c r="N270" s="152" t="s">
        <v>34</v>
      </c>
      <c r="O270" s="153">
        <v>2</v>
      </c>
      <c r="P270" s="153">
        <f t="shared" si="51"/>
        <v>2</v>
      </c>
      <c r="Q270" s="153">
        <v>0</v>
      </c>
      <c r="R270" s="153">
        <f t="shared" si="52"/>
        <v>0</v>
      </c>
      <c r="S270" s="153">
        <v>0</v>
      </c>
      <c r="T270" s="154">
        <f t="shared" si="53"/>
        <v>0</v>
      </c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R270" s="155" t="s">
        <v>131</v>
      </c>
      <c r="AT270" s="155" t="s">
        <v>127</v>
      </c>
      <c r="AU270" s="155" t="s">
        <v>78</v>
      </c>
      <c r="AY270" s="14" t="s">
        <v>124</v>
      </c>
      <c r="BE270" s="156">
        <f t="shared" si="54"/>
        <v>0</v>
      </c>
      <c r="BF270" s="156">
        <f t="shared" si="55"/>
        <v>0</v>
      </c>
      <c r="BG270" s="156">
        <f t="shared" si="56"/>
        <v>0</v>
      </c>
      <c r="BH270" s="156">
        <f t="shared" si="57"/>
        <v>0</v>
      </c>
      <c r="BI270" s="156">
        <f t="shared" si="58"/>
        <v>0</v>
      </c>
      <c r="BJ270" s="14" t="s">
        <v>76</v>
      </c>
      <c r="BK270" s="156">
        <f t="shared" si="59"/>
        <v>0</v>
      </c>
      <c r="BL270" s="14" t="s">
        <v>131</v>
      </c>
      <c r="BM270" s="155" t="s">
        <v>702</v>
      </c>
    </row>
    <row r="271" spans="1:65" s="2" customFormat="1" ht="14.45" customHeight="1" x14ac:dyDescent="0.2">
      <c r="A271" s="26"/>
      <c r="B271" s="143"/>
      <c r="C271" s="234" t="s">
        <v>703</v>
      </c>
      <c r="D271" s="234" t="s">
        <v>205</v>
      </c>
      <c r="E271" s="235" t="s">
        <v>704</v>
      </c>
      <c r="F271" s="236" t="s">
        <v>705</v>
      </c>
      <c r="G271" s="237" t="s">
        <v>159</v>
      </c>
      <c r="H271" s="238">
        <v>1</v>
      </c>
      <c r="I271" s="239"/>
      <c r="J271" s="239">
        <f t="shared" si="50"/>
        <v>0</v>
      </c>
      <c r="K271" s="157"/>
      <c r="L271" s="158"/>
      <c r="M271" s="159" t="s">
        <v>1</v>
      </c>
      <c r="N271" s="160" t="s">
        <v>34</v>
      </c>
      <c r="O271" s="153">
        <v>0</v>
      </c>
      <c r="P271" s="153">
        <f t="shared" si="51"/>
        <v>0</v>
      </c>
      <c r="Q271" s="153">
        <v>0</v>
      </c>
      <c r="R271" s="153">
        <f t="shared" si="52"/>
        <v>0</v>
      </c>
      <c r="S271" s="153">
        <v>0</v>
      </c>
      <c r="T271" s="154">
        <f t="shared" si="53"/>
        <v>0</v>
      </c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R271" s="155" t="s">
        <v>207</v>
      </c>
      <c r="AT271" s="155" t="s">
        <v>205</v>
      </c>
      <c r="AU271" s="155" t="s">
        <v>78</v>
      </c>
      <c r="AY271" s="14" t="s">
        <v>124</v>
      </c>
      <c r="BE271" s="156">
        <f t="shared" si="54"/>
        <v>0</v>
      </c>
      <c r="BF271" s="156">
        <f t="shared" si="55"/>
        <v>0</v>
      </c>
      <c r="BG271" s="156">
        <f t="shared" si="56"/>
        <v>0</v>
      </c>
      <c r="BH271" s="156">
        <f t="shared" si="57"/>
        <v>0</v>
      </c>
      <c r="BI271" s="156">
        <f t="shared" si="58"/>
        <v>0</v>
      </c>
      <c r="BJ271" s="14" t="s">
        <v>76</v>
      </c>
      <c r="BK271" s="156">
        <f t="shared" si="59"/>
        <v>0</v>
      </c>
      <c r="BL271" s="14" t="s">
        <v>131</v>
      </c>
      <c r="BM271" s="155" t="s">
        <v>706</v>
      </c>
    </row>
    <row r="272" spans="1:65" s="2" customFormat="1" ht="24.2" customHeight="1" x14ac:dyDescent="0.2">
      <c r="A272" s="26"/>
      <c r="B272" s="143"/>
      <c r="C272" s="234" t="s">
        <v>707</v>
      </c>
      <c r="D272" s="234" t="s">
        <v>127</v>
      </c>
      <c r="E272" s="235" t="s">
        <v>708</v>
      </c>
      <c r="F272" s="236" t="s">
        <v>709</v>
      </c>
      <c r="G272" s="237" t="s">
        <v>159</v>
      </c>
      <c r="H272" s="238">
        <v>1</v>
      </c>
      <c r="I272" s="239"/>
      <c r="J272" s="239">
        <f t="shared" si="50"/>
        <v>0</v>
      </c>
      <c r="K272" s="150"/>
      <c r="L272" s="27"/>
      <c r="M272" s="151" t="s">
        <v>1</v>
      </c>
      <c r="N272" s="152" t="s">
        <v>34</v>
      </c>
      <c r="O272" s="153">
        <v>0.5</v>
      </c>
      <c r="P272" s="153">
        <f t="shared" si="51"/>
        <v>0.5</v>
      </c>
      <c r="Q272" s="153">
        <v>0</v>
      </c>
      <c r="R272" s="153">
        <f t="shared" si="52"/>
        <v>0</v>
      </c>
      <c r="S272" s="153">
        <v>0</v>
      </c>
      <c r="T272" s="154">
        <f t="shared" si="53"/>
        <v>0</v>
      </c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R272" s="155" t="s">
        <v>131</v>
      </c>
      <c r="AT272" s="155" t="s">
        <v>127</v>
      </c>
      <c r="AU272" s="155" t="s">
        <v>78</v>
      </c>
      <c r="AY272" s="14" t="s">
        <v>124</v>
      </c>
      <c r="BE272" s="156">
        <f t="shared" si="54"/>
        <v>0</v>
      </c>
      <c r="BF272" s="156">
        <f t="shared" si="55"/>
        <v>0</v>
      </c>
      <c r="BG272" s="156">
        <f t="shared" si="56"/>
        <v>0</v>
      </c>
      <c r="BH272" s="156">
        <f t="shared" si="57"/>
        <v>0</v>
      </c>
      <c r="BI272" s="156">
        <f t="shared" si="58"/>
        <v>0</v>
      </c>
      <c r="BJ272" s="14" t="s">
        <v>76</v>
      </c>
      <c r="BK272" s="156">
        <f t="shared" si="59"/>
        <v>0</v>
      </c>
      <c r="BL272" s="14" t="s">
        <v>131</v>
      </c>
      <c r="BM272" s="155" t="s">
        <v>710</v>
      </c>
    </row>
    <row r="273" spans="1:65" s="2" customFormat="1" ht="84" customHeight="1" x14ac:dyDescent="0.2">
      <c r="A273" s="26"/>
      <c r="B273" s="143"/>
      <c r="C273" s="234" t="s">
        <v>711</v>
      </c>
      <c r="D273" s="234" t="s">
        <v>205</v>
      </c>
      <c r="E273" s="235" t="s">
        <v>712</v>
      </c>
      <c r="F273" s="236" t="s">
        <v>1801</v>
      </c>
      <c r="G273" s="237" t="s">
        <v>346</v>
      </c>
      <c r="H273" s="238">
        <v>1</v>
      </c>
      <c r="I273" s="239"/>
      <c r="J273" s="239">
        <f t="shared" si="50"/>
        <v>0</v>
      </c>
      <c r="K273" s="157"/>
      <c r="L273" s="158"/>
      <c r="M273" s="159" t="s">
        <v>1</v>
      </c>
      <c r="N273" s="160" t="s">
        <v>34</v>
      </c>
      <c r="O273" s="153">
        <v>0</v>
      </c>
      <c r="P273" s="153">
        <f t="shared" si="51"/>
        <v>0</v>
      </c>
      <c r="Q273" s="153">
        <v>0</v>
      </c>
      <c r="R273" s="153">
        <f t="shared" si="52"/>
        <v>0</v>
      </c>
      <c r="S273" s="153">
        <v>0</v>
      </c>
      <c r="T273" s="154">
        <f t="shared" si="53"/>
        <v>0</v>
      </c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R273" s="155" t="s">
        <v>207</v>
      </c>
      <c r="AT273" s="155" t="s">
        <v>205</v>
      </c>
      <c r="AU273" s="155" t="s">
        <v>78</v>
      </c>
      <c r="AY273" s="14" t="s">
        <v>124</v>
      </c>
      <c r="BE273" s="156">
        <f t="shared" si="54"/>
        <v>0</v>
      </c>
      <c r="BF273" s="156">
        <f t="shared" si="55"/>
        <v>0</v>
      </c>
      <c r="BG273" s="156">
        <f t="shared" si="56"/>
        <v>0</v>
      </c>
      <c r="BH273" s="156">
        <f t="shared" si="57"/>
        <v>0</v>
      </c>
      <c r="BI273" s="156">
        <f t="shared" si="58"/>
        <v>0</v>
      </c>
      <c r="BJ273" s="14" t="s">
        <v>76</v>
      </c>
      <c r="BK273" s="156">
        <f t="shared" si="59"/>
        <v>0</v>
      </c>
      <c r="BL273" s="14" t="s">
        <v>131</v>
      </c>
      <c r="BM273" s="155" t="s">
        <v>713</v>
      </c>
    </row>
    <row r="274" spans="1:65" s="2" customFormat="1" ht="24.2" customHeight="1" x14ac:dyDescent="0.2">
      <c r="A274" s="26"/>
      <c r="B274" s="143"/>
      <c r="C274" s="234" t="s">
        <v>714</v>
      </c>
      <c r="D274" s="234" t="s">
        <v>127</v>
      </c>
      <c r="E274" s="235" t="s">
        <v>715</v>
      </c>
      <c r="F274" s="236" t="s">
        <v>716</v>
      </c>
      <c r="G274" s="237" t="s">
        <v>159</v>
      </c>
      <c r="H274" s="238">
        <v>1</v>
      </c>
      <c r="I274" s="239"/>
      <c r="J274" s="239">
        <f t="shared" si="50"/>
        <v>0</v>
      </c>
      <c r="K274" s="150"/>
      <c r="L274" s="27"/>
      <c r="M274" s="151" t="s">
        <v>1</v>
      </c>
      <c r="N274" s="152" t="s">
        <v>34</v>
      </c>
      <c r="O274" s="153">
        <v>0.5</v>
      </c>
      <c r="P274" s="153">
        <f t="shared" si="51"/>
        <v>0.5</v>
      </c>
      <c r="Q274" s="153">
        <v>0</v>
      </c>
      <c r="R274" s="153">
        <f t="shared" si="52"/>
        <v>0</v>
      </c>
      <c r="S274" s="153">
        <v>0</v>
      </c>
      <c r="T274" s="154">
        <f t="shared" si="53"/>
        <v>0</v>
      </c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R274" s="155" t="s">
        <v>131</v>
      </c>
      <c r="AT274" s="155" t="s">
        <v>127</v>
      </c>
      <c r="AU274" s="155" t="s">
        <v>78</v>
      </c>
      <c r="AY274" s="14" t="s">
        <v>124</v>
      </c>
      <c r="BE274" s="156">
        <f t="shared" si="54"/>
        <v>0</v>
      </c>
      <c r="BF274" s="156">
        <f t="shared" si="55"/>
        <v>0</v>
      </c>
      <c r="BG274" s="156">
        <f t="shared" si="56"/>
        <v>0</v>
      </c>
      <c r="BH274" s="156">
        <f t="shared" si="57"/>
        <v>0</v>
      </c>
      <c r="BI274" s="156">
        <f t="shared" si="58"/>
        <v>0</v>
      </c>
      <c r="BJ274" s="14" t="s">
        <v>76</v>
      </c>
      <c r="BK274" s="156">
        <f t="shared" si="59"/>
        <v>0</v>
      </c>
      <c r="BL274" s="14" t="s">
        <v>131</v>
      </c>
      <c r="BM274" s="155" t="s">
        <v>717</v>
      </c>
    </row>
    <row r="275" spans="1:65" s="2" customFormat="1" ht="24.2" customHeight="1" x14ac:dyDescent="0.2">
      <c r="A275" s="26"/>
      <c r="B275" s="143"/>
      <c r="C275" s="234" t="s">
        <v>718</v>
      </c>
      <c r="D275" s="234" t="s">
        <v>127</v>
      </c>
      <c r="E275" s="235" t="s">
        <v>719</v>
      </c>
      <c r="F275" s="236" t="s">
        <v>720</v>
      </c>
      <c r="G275" s="237" t="s">
        <v>159</v>
      </c>
      <c r="H275" s="238">
        <v>1</v>
      </c>
      <c r="I275" s="239"/>
      <c r="J275" s="239">
        <f t="shared" si="50"/>
        <v>0</v>
      </c>
      <c r="K275" s="150"/>
      <c r="L275" s="27"/>
      <c r="M275" s="151" t="s">
        <v>1</v>
      </c>
      <c r="N275" s="152" t="s">
        <v>34</v>
      </c>
      <c r="O275" s="153">
        <v>0.1</v>
      </c>
      <c r="P275" s="153">
        <f t="shared" si="51"/>
        <v>0.1</v>
      </c>
      <c r="Q275" s="153">
        <v>0</v>
      </c>
      <c r="R275" s="153">
        <f t="shared" si="52"/>
        <v>0</v>
      </c>
      <c r="S275" s="153">
        <v>0</v>
      </c>
      <c r="T275" s="154">
        <f t="shared" si="53"/>
        <v>0</v>
      </c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R275" s="155" t="s">
        <v>131</v>
      </c>
      <c r="AT275" s="155" t="s">
        <v>127</v>
      </c>
      <c r="AU275" s="155" t="s">
        <v>78</v>
      </c>
      <c r="AY275" s="14" t="s">
        <v>124</v>
      </c>
      <c r="BE275" s="156">
        <f t="shared" si="54"/>
        <v>0</v>
      </c>
      <c r="BF275" s="156">
        <f t="shared" si="55"/>
        <v>0</v>
      </c>
      <c r="BG275" s="156">
        <f t="shared" si="56"/>
        <v>0</v>
      </c>
      <c r="BH275" s="156">
        <f t="shared" si="57"/>
        <v>0</v>
      </c>
      <c r="BI275" s="156">
        <f t="shared" si="58"/>
        <v>0</v>
      </c>
      <c r="BJ275" s="14" t="s">
        <v>76</v>
      </c>
      <c r="BK275" s="156">
        <f t="shared" si="59"/>
        <v>0</v>
      </c>
      <c r="BL275" s="14" t="s">
        <v>131</v>
      </c>
      <c r="BM275" s="155" t="s">
        <v>721</v>
      </c>
    </row>
    <row r="276" spans="1:65" s="2" customFormat="1" ht="51" customHeight="1" x14ac:dyDescent="0.2">
      <c r="A276" s="26"/>
      <c r="B276" s="143"/>
      <c r="C276" s="234" t="s">
        <v>722</v>
      </c>
      <c r="D276" s="234" t="s">
        <v>205</v>
      </c>
      <c r="E276" s="235" t="s">
        <v>723</v>
      </c>
      <c r="F276" s="236" t="s">
        <v>1802</v>
      </c>
      <c r="G276" s="237" t="s">
        <v>159</v>
      </c>
      <c r="H276" s="238">
        <v>1</v>
      </c>
      <c r="I276" s="239"/>
      <c r="J276" s="239">
        <f t="shared" si="50"/>
        <v>0</v>
      </c>
      <c r="K276" s="157"/>
      <c r="L276" s="158"/>
      <c r="M276" s="159" t="s">
        <v>1</v>
      </c>
      <c r="N276" s="160" t="s">
        <v>34</v>
      </c>
      <c r="O276" s="153">
        <v>0</v>
      </c>
      <c r="P276" s="153">
        <f t="shared" si="51"/>
        <v>0</v>
      </c>
      <c r="Q276" s="153">
        <v>0</v>
      </c>
      <c r="R276" s="153">
        <f t="shared" si="52"/>
        <v>0</v>
      </c>
      <c r="S276" s="153">
        <v>0</v>
      </c>
      <c r="T276" s="154">
        <f t="shared" si="53"/>
        <v>0</v>
      </c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R276" s="155" t="s">
        <v>207</v>
      </c>
      <c r="AT276" s="155" t="s">
        <v>205</v>
      </c>
      <c r="AU276" s="155" t="s">
        <v>78</v>
      </c>
      <c r="AY276" s="14" t="s">
        <v>124</v>
      </c>
      <c r="BE276" s="156">
        <f t="shared" si="54"/>
        <v>0</v>
      </c>
      <c r="BF276" s="156">
        <f t="shared" si="55"/>
        <v>0</v>
      </c>
      <c r="BG276" s="156">
        <f t="shared" si="56"/>
        <v>0</v>
      </c>
      <c r="BH276" s="156">
        <f t="shared" si="57"/>
        <v>0</v>
      </c>
      <c r="BI276" s="156">
        <f t="shared" si="58"/>
        <v>0</v>
      </c>
      <c r="BJ276" s="14" t="s">
        <v>76</v>
      </c>
      <c r="BK276" s="156">
        <f t="shared" si="59"/>
        <v>0</v>
      </c>
      <c r="BL276" s="14" t="s">
        <v>131</v>
      </c>
      <c r="BM276" s="155" t="s">
        <v>724</v>
      </c>
    </row>
    <row r="277" spans="1:65" s="2" customFormat="1" ht="24.2" customHeight="1" x14ac:dyDescent="0.2">
      <c r="A277" s="26"/>
      <c r="B277" s="143"/>
      <c r="C277" s="234" t="s">
        <v>725</v>
      </c>
      <c r="D277" s="234" t="s">
        <v>127</v>
      </c>
      <c r="E277" s="235" t="s">
        <v>726</v>
      </c>
      <c r="F277" s="236" t="s">
        <v>727</v>
      </c>
      <c r="G277" s="237" t="s">
        <v>234</v>
      </c>
      <c r="H277" s="238">
        <v>1832.1</v>
      </c>
      <c r="I277" s="239"/>
      <c r="J277" s="239">
        <f t="shared" si="50"/>
        <v>0</v>
      </c>
      <c r="K277" s="150"/>
      <c r="L277" s="27"/>
      <c r="M277" s="151" t="s">
        <v>1</v>
      </c>
      <c r="N277" s="152" t="s">
        <v>34</v>
      </c>
      <c r="O277" s="153">
        <v>0</v>
      </c>
      <c r="P277" s="153">
        <f t="shared" si="51"/>
        <v>0</v>
      </c>
      <c r="Q277" s="153">
        <v>0</v>
      </c>
      <c r="R277" s="153">
        <f t="shared" si="52"/>
        <v>0</v>
      </c>
      <c r="S277" s="153">
        <v>0</v>
      </c>
      <c r="T277" s="154">
        <f t="shared" si="53"/>
        <v>0</v>
      </c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R277" s="155" t="s">
        <v>131</v>
      </c>
      <c r="AT277" s="155" t="s">
        <v>127</v>
      </c>
      <c r="AU277" s="155" t="s">
        <v>78</v>
      </c>
      <c r="AY277" s="14" t="s">
        <v>124</v>
      </c>
      <c r="BE277" s="156">
        <f t="shared" si="54"/>
        <v>0</v>
      </c>
      <c r="BF277" s="156">
        <f t="shared" si="55"/>
        <v>0</v>
      </c>
      <c r="BG277" s="156">
        <f t="shared" si="56"/>
        <v>0</v>
      </c>
      <c r="BH277" s="156">
        <f t="shared" si="57"/>
        <v>0</v>
      </c>
      <c r="BI277" s="156">
        <f t="shared" si="58"/>
        <v>0</v>
      </c>
      <c r="BJ277" s="14" t="s">
        <v>76</v>
      </c>
      <c r="BK277" s="156">
        <f t="shared" si="59"/>
        <v>0</v>
      </c>
      <c r="BL277" s="14" t="s">
        <v>131</v>
      </c>
      <c r="BM277" s="155" t="s">
        <v>728</v>
      </c>
    </row>
    <row r="278" spans="1:65" s="2" customFormat="1" ht="24.2" customHeight="1" x14ac:dyDescent="0.2">
      <c r="A278" s="26"/>
      <c r="B278" s="143"/>
      <c r="C278" s="234" t="s">
        <v>729</v>
      </c>
      <c r="D278" s="234" t="s">
        <v>127</v>
      </c>
      <c r="E278" s="235" t="s">
        <v>730</v>
      </c>
      <c r="F278" s="236" t="s">
        <v>731</v>
      </c>
      <c r="G278" s="237" t="s">
        <v>234</v>
      </c>
      <c r="H278" s="238">
        <v>1832.1</v>
      </c>
      <c r="I278" s="239"/>
      <c r="J278" s="239">
        <f t="shared" si="50"/>
        <v>0</v>
      </c>
      <c r="K278" s="150"/>
      <c r="L278" s="27"/>
      <c r="M278" s="151" t="s">
        <v>1</v>
      </c>
      <c r="N278" s="152" t="s">
        <v>34</v>
      </c>
      <c r="O278" s="153">
        <v>0</v>
      </c>
      <c r="P278" s="153">
        <f t="shared" si="51"/>
        <v>0</v>
      </c>
      <c r="Q278" s="153">
        <v>0</v>
      </c>
      <c r="R278" s="153">
        <f t="shared" si="52"/>
        <v>0</v>
      </c>
      <c r="S278" s="153">
        <v>0</v>
      </c>
      <c r="T278" s="154">
        <f t="shared" si="53"/>
        <v>0</v>
      </c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R278" s="155" t="s">
        <v>131</v>
      </c>
      <c r="AT278" s="155" t="s">
        <v>127</v>
      </c>
      <c r="AU278" s="155" t="s">
        <v>78</v>
      </c>
      <c r="AY278" s="14" t="s">
        <v>124</v>
      </c>
      <c r="BE278" s="156">
        <f t="shared" si="54"/>
        <v>0</v>
      </c>
      <c r="BF278" s="156">
        <f t="shared" si="55"/>
        <v>0</v>
      </c>
      <c r="BG278" s="156">
        <f t="shared" si="56"/>
        <v>0</v>
      </c>
      <c r="BH278" s="156">
        <f t="shared" si="57"/>
        <v>0</v>
      </c>
      <c r="BI278" s="156">
        <f t="shared" si="58"/>
        <v>0</v>
      </c>
      <c r="BJ278" s="14" t="s">
        <v>76</v>
      </c>
      <c r="BK278" s="156">
        <f t="shared" si="59"/>
        <v>0</v>
      </c>
      <c r="BL278" s="14" t="s">
        <v>131</v>
      </c>
      <c r="BM278" s="155" t="s">
        <v>732</v>
      </c>
    </row>
    <row r="279" spans="1:65" s="12" customFormat="1" ht="22.9" customHeight="1" x14ac:dyDescent="0.2">
      <c r="B279" s="131"/>
      <c r="D279" s="132" t="s">
        <v>68</v>
      </c>
      <c r="E279" s="141" t="s">
        <v>733</v>
      </c>
      <c r="F279" s="141" t="s">
        <v>734</v>
      </c>
      <c r="J279" s="142">
        <f>BK279</f>
        <v>0</v>
      </c>
      <c r="L279" s="131"/>
      <c r="M279" s="135"/>
      <c r="N279" s="136"/>
      <c r="O279" s="136"/>
      <c r="P279" s="137">
        <f>SUM(P280:P289)</f>
        <v>49.856999999999999</v>
      </c>
      <c r="Q279" s="136"/>
      <c r="R279" s="137">
        <f>SUM(R280:R289)</f>
        <v>0.32226000000000005</v>
      </c>
      <c r="S279" s="136"/>
      <c r="T279" s="138">
        <f>SUM(T280:T289)</f>
        <v>0</v>
      </c>
      <c r="AR279" s="132" t="s">
        <v>78</v>
      </c>
      <c r="AT279" s="139" t="s">
        <v>68</v>
      </c>
      <c r="AU279" s="139" t="s">
        <v>76</v>
      </c>
      <c r="AY279" s="132" t="s">
        <v>124</v>
      </c>
      <c r="BK279" s="140">
        <f>SUM(BK280:BK289)</f>
        <v>0</v>
      </c>
    </row>
    <row r="280" spans="1:65" s="2" customFormat="1" ht="24.2" customHeight="1" x14ac:dyDescent="0.2">
      <c r="A280" s="26"/>
      <c r="B280" s="143"/>
      <c r="C280" s="144" t="s">
        <v>735</v>
      </c>
      <c r="D280" s="144" t="s">
        <v>127</v>
      </c>
      <c r="E280" s="145" t="s">
        <v>736</v>
      </c>
      <c r="F280" s="146" t="s">
        <v>737</v>
      </c>
      <c r="G280" s="147" t="s">
        <v>130</v>
      </c>
      <c r="H280" s="148">
        <v>10</v>
      </c>
      <c r="I280" s="149"/>
      <c r="J280" s="149">
        <f t="shared" ref="J280:J289" si="60">ROUND(I280*H280,2)</f>
        <v>0</v>
      </c>
      <c r="K280" s="150"/>
      <c r="L280" s="27"/>
      <c r="M280" s="151" t="s">
        <v>1</v>
      </c>
      <c r="N280" s="152" t="s">
        <v>34</v>
      </c>
      <c r="O280" s="153">
        <v>0.42699999999999999</v>
      </c>
      <c r="P280" s="153">
        <f t="shared" ref="P280:P289" si="61">O280*H280</f>
        <v>4.2699999999999996</v>
      </c>
      <c r="Q280" s="153">
        <v>1.58E-3</v>
      </c>
      <c r="R280" s="153">
        <f t="shared" ref="R280:R289" si="62">Q280*H280</f>
        <v>1.5800000000000002E-2</v>
      </c>
      <c r="S280" s="153">
        <v>0</v>
      </c>
      <c r="T280" s="154">
        <f t="shared" ref="T280:T289" si="63">S280*H280</f>
        <v>0</v>
      </c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R280" s="155" t="s">
        <v>131</v>
      </c>
      <c r="AT280" s="155" t="s">
        <v>127</v>
      </c>
      <c r="AU280" s="155" t="s">
        <v>78</v>
      </c>
      <c r="AY280" s="14" t="s">
        <v>124</v>
      </c>
      <c r="BE280" s="156">
        <f t="shared" ref="BE280:BE289" si="64">IF(N280="základní",J280,0)</f>
        <v>0</v>
      </c>
      <c r="BF280" s="156">
        <f t="shared" ref="BF280:BF289" si="65">IF(N280="snížená",J280,0)</f>
        <v>0</v>
      </c>
      <c r="BG280" s="156">
        <f t="shared" ref="BG280:BG289" si="66">IF(N280="zákl. přenesená",J280,0)</f>
        <v>0</v>
      </c>
      <c r="BH280" s="156">
        <f t="shared" ref="BH280:BH289" si="67">IF(N280="sníž. přenesená",J280,0)</f>
        <v>0</v>
      </c>
      <c r="BI280" s="156">
        <f t="shared" ref="BI280:BI289" si="68">IF(N280="nulová",J280,0)</f>
        <v>0</v>
      </c>
      <c r="BJ280" s="14" t="s">
        <v>76</v>
      </c>
      <c r="BK280" s="156">
        <f t="shared" ref="BK280:BK289" si="69">ROUND(I280*H280,2)</f>
        <v>0</v>
      </c>
      <c r="BL280" s="14" t="s">
        <v>131</v>
      </c>
      <c r="BM280" s="155" t="s">
        <v>738</v>
      </c>
    </row>
    <row r="281" spans="1:65" s="2" customFormat="1" ht="24.2" customHeight="1" x14ac:dyDescent="0.2">
      <c r="A281" s="26"/>
      <c r="B281" s="143"/>
      <c r="C281" s="144" t="s">
        <v>739</v>
      </c>
      <c r="D281" s="144" t="s">
        <v>127</v>
      </c>
      <c r="E281" s="145" t="s">
        <v>740</v>
      </c>
      <c r="F281" s="146" t="s">
        <v>741</v>
      </c>
      <c r="G281" s="147" t="s">
        <v>130</v>
      </c>
      <c r="H281" s="148">
        <v>11</v>
      </c>
      <c r="I281" s="149"/>
      <c r="J281" s="149">
        <f t="shared" si="60"/>
        <v>0</v>
      </c>
      <c r="K281" s="150"/>
      <c r="L281" s="27"/>
      <c r="M281" s="151" t="s">
        <v>1</v>
      </c>
      <c r="N281" s="152" t="s">
        <v>34</v>
      </c>
      <c r="O281" s="153">
        <v>0.51700000000000002</v>
      </c>
      <c r="P281" s="153">
        <f t="shared" si="61"/>
        <v>5.6870000000000003</v>
      </c>
      <c r="Q281" s="153">
        <v>2.96E-3</v>
      </c>
      <c r="R281" s="153">
        <f t="shared" si="62"/>
        <v>3.2559999999999999E-2</v>
      </c>
      <c r="S281" s="153">
        <v>0</v>
      </c>
      <c r="T281" s="154">
        <f t="shared" si="63"/>
        <v>0</v>
      </c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R281" s="155" t="s">
        <v>131</v>
      </c>
      <c r="AT281" s="155" t="s">
        <v>127</v>
      </c>
      <c r="AU281" s="155" t="s">
        <v>78</v>
      </c>
      <c r="AY281" s="14" t="s">
        <v>124</v>
      </c>
      <c r="BE281" s="156">
        <f t="shared" si="64"/>
        <v>0</v>
      </c>
      <c r="BF281" s="156">
        <f t="shared" si="65"/>
        <v>0</v>
      </c>
      <c r="BG281" s="156">
        <f t="shared" si="66"/>
        <v>0</v>
      </c>
      <c r="BH281" s="156">
        <f t="shared" si="67"/>
        <v>0</v>
      </c>
      <c r="BI281" s="156">
        <f t="shared" si="68"/>
        <v>0</v>
      </c>
      <c r="BJ281" s="14" t="s">
        <v>76</v>
      </c>
      <c r="BK281" s="156">
        <f t="shared" si="69"/>
        <v>0</v>
      </c>
      <c r="BL281" s="14" t="s">
        <v>131</v>
      </c>
      <c r="BM281" s="155" t="s">
        <v>742</v>
      </c>
    </row>
    <row r="282" spans="1:65" s="2" customFormat="1" ht="24.2" customHeight="1" x14ac:dyDescent="0.2">
      <c r="A282" s="26"/>
      <c r="B282" s="143"/>
      <c r="C282" s="144" t="s">
        <v>743</v>
      </c>
      <c r="D282" s="144" t="s">
        <v>127</v>
      </c>
      <c r="E282" s="145" t="s">
        <v>744</v>
      </c>
      <c r="F282" s="146" t="s">
        <v>745</v>
      </c>
      <c r="G282" s="147" t="s">
        <v>130</v>
      </c>
      <c r="H282" s="148">
        <v>25</v>
      </c>
      <c r="I282" s="149"/>
      <c r="J282" s="149">
        <f t="shared" si="60"/>
        <v>0</v>
      </c>
      <c r="K282" s="150"/>
      <c r="L282" s="27"/>
      <c r="M282" s="151" t="s">
        <v>1</v>
      </c>
      <c r="N282" s="152" t="s">
        <v>34</v>
      </c>
      <c r="O282" s="153">
        <v>0.65200000000000002</v>
      </c>
      <c r="P282" s="153">
        <f t="shared" si="61"/>
        <v>16.3</v>
      </c>
      <c r="Q282" s="153">
        <v>3.7599999999999999E-3</v>
      </c>
      <c r="R282" s="153">
        <f t="shared" si="62"/>
        <v>9.4E-2</v>
      </c>
      <c r="S282" s="153">
        <v>0</v>
      </c>
      <c r="T282" s="154">
        <f t="shared" si="63"/>
        <v>0</v>
      </c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R282" s="155" t="s">
        <v>131</v>
      </c>
      <c r="AT282" s="155" t="s">
        <v>127</v>
      </c>
      <c r="AU282" s="155" t="s">
        <v>78</v>
      </c>
      <c r="AY282" s="14" t="s">
        <v>124</v>
      </c>
      <c r="BE282" s="156">
        <f t="shared" si="64"/>
        <v>0</v>
      </c>
      <c r="BF282" s="156">
        <f t="shared" si="65"/>
        <v>0</v>
      </c>
      <c r="BG282" s="156">
        <f t="shared" si="66"/>
        <v>0</v>
      </c>
      <c r="BH282" s="156">
        <f t="shared" si="67"/>
        <v>0</v>
      </c>
      <c r="BI282" s="156">
        <f t="shared" si="68"/>
        <v>0</v>
      </c>
      <c r="BJ282" s="14" t="s">
        <v>76</v>
      </c>
      <c r="BK282" s="156">
        <f t="shared" si="69"/>
        <v>0</v>
      </c>
      <c r="BL282" s="14" t="s">
        <v>131</v>
      </c>
      <c r="BM282" s="155" t="s">
        <v>746</v>
      </c>
    </row>
    <row r="283" spans="1:65" s="2" customFormat="1" ht="24.2" customHeight="1" x14ac:dyDescent="0.2">
      <c r="A283" s="26"/>
      <c r="B283" s="143"/>
      <c r="C283" s="144" t="s">
        <v>747</v>
      </c>
      <c r="D283" s="144" t="s">
        <v>127</v>
      </c>
      <c r="E283" s="145" t="s">
        <v>748</v>
      </c>
      <c r="F283" s="146" t="s">
        <v>749</v>
      </c>
      <c r="G283" s="147" t="s">
        <v>130</v>
      </c>
      <c r="H283" s="148">
        <v>10</v>
      </c>
      <c r="I283" s="149"/>
      <c r="J283" s="149">
        <f t="shared" si="60"/>
        <v>0</v>
      </c>
      <c r="K283" s="150"/>
      <c r="L283" s="27"/>
      <c r="M283" s="151" t="s">
        <v>1</v>
      </c>
      <c r="N283" s="152" t="s">
        <v>34</v>
      </c>
      <c r="O283" s="153">
        <v>0.69099999999999995</v>
      </c>
      <c r="P283" s="153">
        <f t="shared" si="61"/>
        <v>6.9099999999999993</v>
      </c>
      <c r="Q283" s="153">
        <v>4.4000000000000003E-3</v>
      </c>
      <c r="R283" s="153">
        <f t="shared" si="62"/>
        <v>4.4000000000000004E-2</v>
      </c>
      <c r="S283" s="153">
        <v>0</v>
      </c>
      <c r="T283" s="154">
        <f t="shared" si="63"/>
        <v>0</v>
      </c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R283" s="155" t="s">
        <v>131</v>
      </c>
      <c r="AT283" s="155" t="s">
        <v>127</v>
      </c>
      <c r="AU283" s="155" t="s">
        <v>78</v>
      </c>
      <c r="AY283" s="14" t="s">
        <v>124</v>
      </c>
      <c r="BE283" s="156">
        <f t="shared" si="64"/>
        <v>0</v>
      </c>
      <c r="BF283" s="156">
        <f t="shared" si="65"/>
        <v>0</v>
      </c>
      <c r="BG283" s="156">
        <f t="shared" si="66"/>
        <v>0</v>
      </c>
      <c r="BH283" s="156">
        <f t="shared" si="67"/>
        <v>0</v>
      </c>
      <c r="BI283" s="156">
        <f t="shared" si="68"/>
        <v>0</v>
      </c>
      <c r="BJ283" s="14" t="s">
        <v>76</v>
      </c>
      <c r="BK283" s="156">
        <f t="shared" si="69"/>
        <v>0</v>
      </c>
      <c r="BL283" s="14" t="s">
        <v>131</v>
      </c>
      <c r="BM283" s="155" t="s">
        <v>750</v>
      </c>
    </row>
    <row r="284" spans="1:65" s="2" customFormat="1" ht="24.2" customHeight="1" x14ac:dyDescent="0.2">
      <c r="A284" s="26"/>
      <c r="B284" s="143"/>
      <c r="C284" s="144" t="s">
        <v>751</v>
      </c>
      <c r="D284" s="144" t="s">
        <v>127</v>
      </c>
      <c r="E284" s="145" t="s">
        <v>752</v>
      </c>
      <c r="F284" s="146" t="s">
        <v>753</v>
      </c>
      <c r="G284" s="147" t="s">
        <v>130</v>
      </c>
      <c r="H284" s="148">
        <v>20</v>
      </c>
      <c r="I284" s="149"/>
      <c r="J284" s="149">
        <f t="shared" si="60"/>
        <v>0</v>
      </c>
      <c r="K284" s="150"/>
      <c r="L284" s="27"/>
      <c r="M284" s="151" t="s">
        <v>1</v>
      </c>
      <c r="N284" s="152" t="s">
        <v>34</v>
      </c>
      <c r="O284" s="153">
        <v>0.71399999999999997</v>
      </c>
      <c r="P284" s="153">
        <f t="shared" si="61"/>
        <v>14.28</v>
      </c>
      <c r="Q284" s="153">
        <v>6.1700000000000001E-3</v>
      </c>
      <c r="R284" s="153">
        <f t="shared" si="62"/>
        <v>0.12340000000000001</v>
      </c>
      <c r="S284" s="153">
        <v>0</v>
      </c>
      <c r="T284" s="154">
        <f t="shared" si="63"/>
        <v>0</v>
      </c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R284" s="155" t="s">
        <v>131</v>
      </c>
      <c r="AT284" s="155" t="s">
        <v>127</v>
      </c>
      <c r="AU284" s="155" t="s">
        <v>78</v>
      </c>
      <c r="AY284" s="14" t="s">
        <v>124</v>
      </c>
      <c r="BE284" s="156">
        <f t="shared" si="64"/>
        <v>0</v>
      </c>
      <c r="BF284" s="156">
        <f t="shared" si="65"/>
        <v>0</v>
      </c>
      <c r="BG284" s="156">
        <f t="shared" si="66"/>
        <v>0</v>
      </c>
      <c r="BH284" s="156">
        <f t="shared" si="67"/>
        <v>0</v>
      </c>
      <c r="BI284" s="156">
        <f t="shared" si="68"/>
        <v>0</v>
      </c>
      <c r="BJ284" s="14" t="s">
        <v>76</v>
      </c>
      <c r="BK284" s="156">
        <f t="shared" si="69"/>
        <v>0</v>
      </c>
      <c r="BL284" s="14" t="s">
        <v>131</v>
      </c>
      <c r="BM284" s="155" t="s">
        <v>754</v>
      </c>
    </row>
    <row r="285" spans="1:65" s="2" customFormat="1" ht="14.45" customHeight="1" x14ac:dyDescent="0.2">
      <c r="A285" s="26"/>
      <c r="B285" s="143"/>
      <c r="C285" s="144" t="s">
        <v>755</v>
      </c>
      <c r="D285" s="144" t="s">
        <v>127</v>
      </c>
      <c r="E285" s="145" t="s">
        <v>756</v>
      </c>
      <c r="F285" s="146" t="s">
        <v>757</v>
      </c>
      <c r="G285" s="147" t="s">
        <v>130</v>
      </c>
      <c r="H285" s="148">
        <v>76</v>
      </c>
      <c r="I285" s="149"/>
      <c r="J285" s="149">
        <f t="shared" si="60"/>
        <v>0</v>
      </c>
      <c r="K285" s="150"/>
      <c r="L285" s="27"/>
      <c r="M285" s="151" t="s">
        <v>1</v>
      </c>
      <c r="N285" s="152" t="s">
        <v>34</v>
      </c>
      <c r="O285" s="153">
        <v>0</v>
      </c>
      <c r="P285" s="153">
        <f t="shared" si="61"/>
        <v>0</v>
      </c>
      <c r="Q285" s="153">
        <v>0</v>
      </c>
      <c r="R285" s="153">
        <f t="shared" si="62"/>
        <v>0</v>
      </c>
      <c r="S285" s="153">
        <v>0</v>
      </c>
      <c r="T285" s="154">
        <f t="shared" si="63"/>
        <v>0</v>
      </c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R285" s="155" t="s">
        <v>131</v>
      </c>
      <c r="AT285" s="155" t="s">
        <v>127</v>
      </c>
      <c r="AU285" s="155" t="s">
        <v>78</v>
      </c>
      <c r="AY285" s="14" t="s">
        <v>124</v>
      </c>
      <c r="BE285" s="156">
        <f t="shared" si="64"/>
        <v>0</v>
      </c>
      <c r="BF285" s="156">
        <f t="shared" si="65"/>
        <v>0</v>
      </c>
      <c r="BG285" s="156">
        <f t="shared" si="66"/>
        <v>0</v>
      </c>
      <c r="BH285" s="156">
        <f t="shared" si="67"/>
        <v>0</v>
      </c>
      <c r="BI285" s="156">
        <f t="shared" si="68"/>
        <v>0</v>
      </c>
      <c r="BJ285" s="14" t="s">
        <v>76</v>
      </c>
      <c r="BK285" s="156">
        <f t="shared" si="69"/>
        <v>0</v>
      </c>
      <c r="BL285" s="14" t="s">
        <v>131</v>
      </c>
      <c r="BM285" s="155" t="s">
        <v>758</v>
      </c>
    </row>
    <row r="286" spans="1:65" s="2" customFormat="1" ht="14.45" customHeight="1" x14ac:dyDescent="0.2">
      <c r="A286" s="26"/>
      <c r="B286" s="143"/>
      <c r="C286" s="144" t="s">
        <v>759</v>
      </c>
      <c r="D286" s="144" t="s">
        <v>127</v>
      </c>
      <c r="E286" s="145" t="s">
        <v>760</v>
      </c>
      <c r="F286" s="146" t="s">
        <v>761</v>
      </c>
      <c r="G286" s="147" t="s">
        <v>130</v>
      </c>
      <c r="H286" s="148">
        <v>10</v>
      </c>
      <c r="I286" s="149"/>
      <c r="J286" s="149">
        <f t="shared" si="60"/>
        <v>0</v>
      </c>
      <c r="K286" s="150"/>
      <c r="L286" s="27"/>
      <c r="M286" s="151" t="s">
        <v>1</v>
      </c>
      <c r="N286" s="152" t="s">
        <v>34</v>
      </c>
      <c r="O286" s="153">
        <v>0.24099999999999999</v>
      </c>
      <c r="P286" s="153">
        <f t="shared" si="61"/>
        <v>2.41</v>
      </c>
      <c r="Q286" s="153">
        <v>1.25E-3</v>
      </c>
      <c r="R286" s="153">
        <f t="shared" si="62"/>
        <v>1.2500000000000001E-2</v>
      </c>
      <c r="S286" s="153">
        <v>0</v>
      </c>
      <c r="T286" s="154">
        <f t="shared" si="63"/>
        <v>0</v>
      </c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R286" s="155" t="s">
        <v>131</v>
      </c>
      <c r="AT286" s="155" t="s">
        <v>127</v>
      </c>
      <c r="AU286" s="155" t="s">
        <v>78</v>
      </c>
      <c r="AY286" s="14" t="s">
        <v>124</v>
      </c>
      <c r="BE286" s="156">
        <f t="shared" si="64"/>
        <v>0</v>
      </c>
      <c r="BF286" s="156">
        <f t="shared" si="65"/>
        <v>0</v>
      </c>
      <c r="BG286" s="156">
        <f t="shared" si="66"/>
        <v>0</v>
      </c>
      <c r="BH286" s="156">
        <f t="shared" si="67"/>
        <v>0</v>
      </c>
      <c r="BI286" s="156">
        <f t="shared" si="68"/>
        <v>0</v>
      </c>
      <c r="BJ286" s="14" t="s">
        <v>76</v>
      </c>
      <c r="BK286" s="156">
        <f t="shared" si="69"/>
        <v>0</v>
      </c>
      <c r="BL286" s="14" t="s">
        <v>131</v>
      </c>
      <c r="BM286" s="155" t="s">
        <v>762</v>
      </c>
    </row>
    <row r="287" spans="1:65" s="2" customFormat="1" ht="14.45" customHeight="1" x14ac:dyDescent="0.2">
      <c r="A287" s="26"/>
      <c r="B287" s="143"/>
      <c r="C287" s="144" t="s">
        <v>763</v>
      </c>
      <c r="D287" s="144" t="s">
        <v>127</v>
      </c>
      <c r="E287" s="145" t="s">
        <v>764</v>
      </c>
      <c r="F287" s="146" t="s">
        <v>765</v>
      </c>
      <c r="G287" s="147" t="s">
        <v>130</v>
      </c>
      <c r="H287" s="148">
        <v>10</v>
      </c>
      <c r="I287" s="149"/>
      <c r="J287" s="149">
        <f t="shared" si="60"/>
        <v>0</v>
      </c>
      <c r="K287" s="150"/>
      <c r="L287" s="27"/>
      <c r="M287" s="151" t="s">
        <v>1</v>
      </c>
      <c r="N287" s="152" t="s">
        <v>34</v>
      </c>
      <c r="O287" s="153">
        <v>0</v>
      </c>
      <c r="P287" s="153">
        <f t="shared" si="61"/>
        <v>0</v>
      </c>
      <c r="Q287" s="153">
        <v>0</v>
      </c>
      <c r="R287" s="153">
        <f t="shared" si="62"/>
        <v>0</v>
      </c>
      <c r="S287" s="153">
        <v>0</v>
      </c>
      <c r="T287" s="154">
        <f t="shared" si="63"/>
        <v>0</v>
      </c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R287" s="155" t="s">
        <v>131</v>
      </c>
      <c r="AT287" s="155" t="s">
        <v>127</v>
      </c>
      <c r="AU287" s="155" t="s">
        <v>78</v>
      </c>
      <c r="AY287" s="14" t="s">
        <v>124</v>
      </c>
      <c r="BE287" s="156">
        <f t="shared" si="64"/>
        <v>0</v>
      </c>
      <c r="BF287" s="156">
        <f t="shared" si="65"/>
        <v>0</v>
      </c>
      <c r="BG287" s="156">
        <f t="shared" si="66"/>
        <v>0</v>
      </c>
      <c r="BH287" s="156">
        <f t="shared" si="67"/>
        <v>0</v>
      </c>
      <c r="BI287" s="156">
        <f t="shared" si="68"/>
        <v>0</v>
      </c>
      <c r="BJ287" s="14" t="s">
        <v>76</v>
      </c>
      <c r="BK287" s="156">
        <f t="shared" si="69"/>
        <v>0</v>
      </c>
      <c r="BL287" s="14" t="s">
        <v>131</v>
      </c>
      <c r="BM287" s="155" t="s">
        <v>766</v>
      </c>
    </row>
    <row r="288" spans="1:65" s="2" customFormat="1" ht="24.2" customHeight="1" x14ac:dyDescent="0.2">
      <c r="A288" s="26"/>
      <c r="B288" s="143"/>
      <c r="C288" s="144" t="s">
        <v>767</v>
      </c>
      <c r="D288" s="144" t="s">
        <v>127</v>
      </c>
      <c r="E288" s="145" t="s">
        <v>768</v>
      </c>
      <c r="F288" s="146" t="s">
        <v>769</v>
      </c>
      <c r="G288" s="147" t="s">
        <v>234</v>
      </c>
      <c r="H288" s="148">
        <v>591.33500000000004</v>
      </c>
      <c r="I288" s="149"/>
      <c r="J288" s="149">
        <f t="shared" si="60"/>
        <v>0</v>
      </c>
      <c r="K288" s="150"/>
      <c r="L288" s="27"/>
      <c r="M288" s="151" t="s">
        <v>1</v>
      </c>
      <c r="N288" s="152" t="s">
        <v>34</v>
      </c>
      <c r="O288" s="153">
        <v>0</v>
      </c>
      <c r="P288" s="153">
        <f t="shared" si="61"/>
        <v>0</v>
      </c>
      <c r="Q288" s="153">
        <v>0</v>
      </c>
      <c r="R288" s="153">
        <f t="shared" si="62"/>
        <v>0</v>
      </c>
      <c r="S288" s="153">
        <v>0</v>
      </c>
      <c r="T288" s="154">
        <f t="shared" si="63"/>
        <v>0</v>
      </c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R288" s="155" t="s">
        <v>131</v>
      </c>
      <c r="AT288" s="155" t="s">
        <v>127</v>
      </c>
      <c r="AU288" s="155" t="s">
        <v>78</v>
      </c>
      <c r="AY288" s="14" t="s">
        <v>124</v>
      </c>
      <c r="BE288" s="156">
        <f t="shared" si="64"/>
        <v>0</v>
      </c>
      <c r="BF288" s="156">
        <f t="shared" si="65"/>
        <v>0</v>
      </c>
      <c r="BG288" s="156">
        <f t="shared" si="66"/>
        <v>0</v>
      </c>
      <c r="BH288" s="156">
        <f t="shared" si="67"/>
        <v>0</v>
      </c>
      <c r="BI288" s="156">
        <f t="shared" si="68"/>
        <v>0</v>
      </c>
      <c r="BJ288" s="14" t="s">
        <v>76</v>
      </c>
      <c r="BK288" s="156">
        <f t="shared" si="69"/>
        <v>0</v>
      </c>
      <c r="BL288" s="14" t="s">
        <v>131</v>
      </c>
      <c r="BM288" s="155" t="s">
        <v>770</v>
      </c>
    </row>
    <row r="289" spans="1:65" s="2" customFormat="1" ht="24.2" customHeight="1" x14ac:dyDescent="0.2">
      <c r="A289" s="26"/>
      <c r="B289" s="143"/>
      <c r="C289" s="144" t="s">
        <v>771</v>
      </c>
      <c r="D289" s="144" t="s">
        <v>127</v>
      </c>
      <c r="E289" s="145" t="s">
        <v>772</v>
      </c>
      <c r="F289" s="146" t="s">
        <v>773</v>
      </c>
      <c r="G289" s="147" t="s">
        <v>234</v>
      </c>
      <c r="H289" s="148">
        <v>591.33500000000004</v>
      </c>
      <c r="I289" s="149"/>
      <c r="J289" s="149">
        <f t="shared" si="60"/>
        <v>0</v>
      </c>
      <c r="K289" s="150"/>
      <c r="L289" s="27"/>
      <c r="M289" s="151" t="s">
        <v>1</v>
      </c>
      <c r="N289" s="152" t="s">
        <v>34</v>
      </c>
      <c r="O289" s="153">
        <v>0</v>
      </c>
      <c r="P289" s="153">
        <f t="shared" si="61"/>
        <v>0</v>
      </c>
      <c r="Q289" s="153">
        <v>0</v>
      </c>
      <c r="R289" s="153">
        <f t="shared" si="62"/>
        <v>0</v>
      </c>
      <c r="S289" s="153">
        <v>0</v>
      </c>
      <c r="T289" s="154">
        <f t="shared" si="63"/>
        <v>0</v>
      </c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R289" s="155" t="s">
        <v>131</v>
      </c>
      <c r="AT289" s="155" t="s">
        <v>127</v>
      </c>
      <c r="AU289" s="155" t="s">
        <v>78</v>
      </c>
      <c r="AY289" s="14" t="s">
        <v>124</v>
      </c>
      <c r="BE289" s="156">
        <f t="shared" si="64"/>
        <v>0</v>
      </c>
      <c r="BF289" s="156">
        <f t="shared" si="65"/>
        <v>0</v>
      </c>
      <c r="BG289" s="156">
        <f t="shared" si="66"/>
        <v>0</v>
      </c>
      <c r="BH289" s="156">
        <f t="shared" si="67"/>
        <v>0</v>
      </c>
      <c r="BI289" s="156">
        <f t="shared" si="68"/>
        <v>0</v>
      </c>
      <c r="BJ289" s="14" t="s">
        <v>76</v>
      </c>
      <c r="BK289" s="156">
        <f t="shared" si="69"/>
        <v>0</v>
      </c>
      <c r="BL289" s="14" t="s">
        <v>131</v>
      </c>
      <c r="BM289" s="155" t="s">
        <v>774</v>
      </c>
    </row>
    <row r="290" spans="1:65" s="12" customFormat="1" ht="22.9" customHeight="1" x14ac:dyDescent="0.2">
      <c r="B290" s="131"/>
      <c r="D290" s="132" t="s">
        <v>68</v>
      </c>
      <c r="E290" s="141" t="s">
        <v>775</v>
      </c>
      <c r="F290" s="141" t="s">
        <v>776</v>
      </c>
      <c r="J290" s="142">
        <f>BK290</f>
        <v>0</v>
      </c>
      <c r="L290" s="131"/>
      <c r="M290" s="135"/>
      <c r="N290" s="136"/>
      <c r="O290" s="136"/>
      <c r="P290" s="137">
        <f>SUM(P291:P319)</f>
        <v>3.3879999999999999</v>
      </c>
      <c r="Q290" s="136"/>
      <c r="R290" s="137">
        <f>SUM(R291:R319)</f>
        <v>4.8400000000000006E-3</v>
      </c>
      <c r="S290" s="136"/>
      <c r="T290" s="138">
        <f>SUM(T291:T319)</f>
        <v>0</v>
      </c>
      <c r="AR290" s="132" t="s">
        <v>78</v>
      </c>
      <c r="AT290" s="139" t="s">
        <v>68</v>
      </c>
      <c r="AU290" s="139" t="s">
        <v>76</v>
      </c>
      <c r="AY290" s="132" t="s">
        <v>124</v>
      </c>
      <c r="BK290" s="140">
        <f>SUM(BK291:BK319)</f>
        <v>0</v>
      </c>
    </row>
    <row r="291" spans="1:65" s="2" customFormat="1" ht="14.45" customHeight="1" x14ac:dyDescent="0.2">
      <c r="A291" s="26"/>
      <c r="B291" s="143"/>
      <c r="C291" s="234" t="s">
        <v>777</v>
      </c>
      <c r="D291" s="234" t="s">
        <v>205</v>
      </c>
      <c r="E291" s="235" t="s">
        <v>329</v>
      </c>
      <c r="F291" s="236" t="s">
        <v>1803</v>
      </c>
      <c r="G291" s="237" t="s">
        <v>159</v>
      </c>
      <c r="H291" s="238">
        <v>2</v>
      </c>
      <c r="I291" s="239"/>
      <c r="J291" s="239">
        <f t="shared" ref="J291:J319" si="70">ROUND(I291*H291,2)</f>
        <v>0</v>
      </c>
      <c r="K291" s="157"/>
      <c r="L291" s="158"/>
      <c r="M291" s="159" t="s">
        <v>1</v>
      </c>
      <c r="N291" s="160" t="s">
        <v>34</v>
      </c>
      <c r="O291" s="153">
        <v>0</v>
      </c>
      <c r="P291" s="153">
        <f t="shared" ref="P291:P319" si="71">O291*H291</f>
        <v>0</v>
      </c>
      <c r="Q291" s="153">
        <v>0</v>
      </c>
      <c r="R291" s="153">
        <f t="shared" ref="R291:R319" si="72">Q291*H291</f>
        <v>0</v>
      </c>
      <c r="S291" s="153">
        <v>0</v>
      </c>
      <c r="T291" s="154">
        <f t="shared" ref="T291:T319" si="73">S291*H291</f>
        <v>0</v>
      </c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R291" s="155" t="s">
        <v>207</v>
      </c>
      <c r="AT291" s="155" t="s">
        <v>205</v>
      </c>
      <c r="AU291" s="155" t="s">
        <v>78</v>
      </c>
      <c r="AY291" s="14" t="s">
        <v>124</v>
      </c>
      <c r="BE291" s="156">
        <f t="shared" ref="BE291:BE319" si="74">IF(N291="základní",J291,0)</f>
        <v>0</v>
      </c>
      <c r="BF291" s="156">
        <f t="shared" ref="BF291:BF319" si="75">IF(N291="snížená",J291,0)</f>
        <v>0</v>
      </c>
      <c r="BG291" s="156">
        <f t="shared" ref="BG291:BG319" si="76">IF(N291="zákl. přenesená",J291,0)</f>
        <v>0</v>
      </c>
      <c r="BH291" s="156">
        <f t="shared" ref="BH291:BH319" si="77">IF(N291="sníž. přenesená",J291,0)</f>
        <v>0</v>
      </c>
      <c r="BI291" s="156">
        <f t="shared" ref="BI291:BI319" si="78">IF(N291="nulová",J291,0)</f>
        <v>0</v>
      </c>
      <c r="BJ291" s="14" t="s">
        <v>76</v>
      </c>
      <c r="BK291" s="156">
        <f t="shared" ref="BK291:BK319" si="79">ROUND(I291*H291,2)</f>
        <v>0</v>
      </c>
      <c r="BL291" s="14" t="s">
        <v>131</v>
      </c>
      <c r="BM291" s="155" t="s">
        <v>778</v>
      </c>
    </row>
    <row r="292" spans="1:65" s="2" customFormat="1" ht="14.45" customHeight="1" x14ac:dyDescent="0.2">
      <c r="A292" s="26"/>
      <c r="B292" s="143"/>
      <c r="C292" s="234" t="s">
        <v>779</v>
      </c>
      <c r="D292" s="234" t="s">
        <v>205</v>
      </c>
      <c r="E292" s="235" t="s">
        <v>331</v>
      </c>
      <c r="F292" s="236" t="s">
        <v>1804</v>
      </c>
      <c r="G292" s="237" t="s">
        <v>159</v>
      </c>
      <c r="H292" s="238">
        <v>10</v>
      </c>
      <c r="I292" s="239"/>
      <c r="J292" s="239">
        <f t="shared" si="70"/>
        <v>0</v>
      </c>
      <c r="K292" s="157"/>
      <c r="L292" s="158"/>
      <c r="M292" s="159" t="s">
        <v>1</v>
      </c>
      <c r="N292" s="160" t="s">
        <v>34</v>
      </c>
      <c r="O292" s="153">
        <v>0</v>
      </c>
      <c r="P292" s="153">
        <f t="shared" si="71"/>
        <v>0</v>
      </c>
      <c r="Q292" s="153">
        <v>0</v>
      </c>
      <c r="R292" s="153">
        <f t="shared" si="72"/>
        <v>0</v>
      </c>
      <c r="S292" s="153">
        <v>0</v>
      </c>
      <c r="T292" s="154">
        <f t="shared" si="73"/>
        <v>0</v>
      </c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R292" s="155" t="s">
        <v>207</v>
      </c>
      <c r="AT292" s="155" t="s">
        <v>205</v>
      </c>
      <c r="AU292" s="155" t="s">
        <v>78</v>
      </c>
      <c r="AY292" s="14" t="s">
        <v>124</v>
      </c>
      <c r="BE292" s="156">
        <f t="shared" si="74"/>
        <v>0</v>
      </c>
      <c r="BF292" s="156">
        <f t="shared" si="75"/>
        <v>0</v>
      </c>
      <c r="BG292" s="156">
        <f t="shared" si="76"/>
        <v>0</v>
      </c>
      <c r="BH292" s="156">
        <f t="shared" si="77"/>
        <v>0</v>
      </c>
      <c r="BI292" s="156">
        <f t="shared" si="78"/>
        <v>0</v>
      </c>
      <c r="BJ292" s="14" t="s">
        <v>76</v>
      </c>
      <c r="BK292" s="156">
        <f t="shared" si="79"/>
        <v>0</v>
      </c>
      <c r="BL292" s="14" t="s">
        <v>131</v>
      </c>
      <c r="BM292" s="155" t="s">
        <v>780</v>
      </c>
    </row>
    <row r="293" spans="1:65" s="2" customFormat="1" ht="14.45" customHeight="1" x14ac:dyDescent="0.2">
      <c r="A293" s="26"/>
      <c r="B293" s="143"/>
      <c r="C293" s="234" t="s">
        <v>781</v>
      </c>
      <c r="D293" s="234" t="s">
        <v>205</v>
      </c>
      <c r="E293" s="235" t="s">
        <v>782</v>
      </c>
      <c r="F293" s="236" t="s">
        <v>1805</v>
      </c>
      <c r="G293" s="237" t="s">
        <v>159</v>
      </c>
      <c r="H293" s="238">
        <v>7</v>
      </c>
      <c r="I293" s="239"/>
      <c r="J293" s="239">
        <f t="shared" si="70"/>
        <v>0</v>
      </c>
      <c r="K293" s="157"/>
      <c r="L293" s="158"/>
      <c r="M293" s="159" t="s">
        <v>1</v>
      </c>
      <c r="N293" s="160" t="s">
        <v>34</v>
      </c>
      <c r="O293" s="153">
        <v>0</v>
      </c>
      <c r="P293" s="153">
        <f t="shared" si="71"/>
        <v>0</v>
      </c>
      <c r="Q293" s="153">
        <v>0</v>
      </c>
      <c r="R293" s="153">
        <f t="shared" si="72"/>
        <v>0</v>
      </c>
      <c r="S293" s="153">
        <v>0</v>
      </c>
      <c r="T293" s="154">
        <f t="shared" si="73"/>
        <v>0</v>
      </c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R293" s="155" t="s">
        <v>207</v>
      </c>
      <c r="AT293" s="155" t="s">
        <v>205</v>
      </c>
      <c r="AU293" s="155" t="s">
        <v>78</v>
      </c>
      <c r="AY293" s="14" t="s">
        <v>124</v>
      </c>
      <c r="BE293" s="156">
        <f t="shared" si="74"/>
        <v>0</v>
      </c>
      <c r="BF293" s="156">
        <f t="shared" si="75"/>
        <v>0</v>
      </c>
      <c r="BG293" s="156">
        <f t="shared" si="76"/>
        <v>0</v>
      </c>
      <c r="BH293" s="156">
        <f t="shared" si="77"/>
        <v>0</v>
      </c>
      <c r="BI293" s="156">
        <f t="shared" si="78"/>
        <v>0</v>
      </c>
      <c r="BJ293" s="14" t="s">
        <v>76</v>
      </c>
      <c r="BK293" s="156">
        <f t="shared" si="79"/>
        <v>0</v>
      </c>
      <c r="BL293" s="14" t="s">
        <v>131</v>
      </c>
      <c r="BM293" s="155" t="s">
        <v>783</v>
      </c>
    </row>
    <row r="294" spans="1:65" s="2" customFormat="1" ht="14.45" customHeight="1" x14ac:dyDescent="0.2">
      <c r="A294" s="26"/>
      <c r="B294" s="143"/>
      <c r="C294" s="234" t="s">
        <v>784</v>
      </c>
      <c r="D294" s="234" t="s">
        <v>205</v>
      </c>
      <c r="E294" s="235" t="s">
        <v>333</v>
      </c>
      <c r="F294" s="236" t="s">
        <v>1806</v>
      </c>
      <c r="G294" s="237" t="s">
        <v>159</v>
      </c>
      <c r="H294" s="238">
        <v>2</v>
      </c>
      <c r="I294" s="239"/>
      <c r="J294" s="239">
        <f t="shared" si="70"/>
        <v>0</v>
      </c>
      <c r="K294" s="157"/>
      <c r="L294" s="158"/>
      <c r="M294" s="159" t="s">
        <v>1</v>
      </c>
      <c r="N294" s="160" t="s">
        <v>34</v>
      </c>
      <c r="O294" s="153">
        <v>0</v>
      </c>
      <c r="P294" s="153">
        <f t="shared" si="71"/>
        <v>0</v>
      </c>
      <c r="Q294" s="153">
        <v>0</v>
      </c>
      <c r="R294" s="153">
        <f t="shared" si="72"/>
        <v>0</v>
      </c>
      <c r="S294" s="153">
        <v>0</v>
      </c>
      <c r="T294" s="154">
        <f t="shared" si="73"/>
        <v>0</v>
      </c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R294" s="155" t="s">
        <v>207</v>
      </c>
      <c r="AT294" s="155" t="s">
        <v>205</v>
      </c>
      <c r="AU294" s="155" t="s">
        <v>78</v>
      </c>
      <c r="AY294" s="14" t="s">
        <v>124</v>
      </c>
      <c r="BE294" s="156">
        <f t="shared" si="74"/>
        <v>0</v>
      </c>
      <c r="BF294" s="156">
        <f t="shared" si="75"/>
        <v>0</v>
      </c>
      <c r="BG294" s="156">
        <f t="shared" si="76"/>
        <v>0</v>
      </c>
      <c r="BH294" s="156">
        <f t="shared" si="77"/>
        <v>0</v>
      </c>
      <c r="BI294" s="156">
        <f t="shared" si="78"/>
        <v>0</v>
      </c>
      <c r="BJ294" s="14" t="s">
        <v>76</v>
      </c>
      <c r="BK294" s="156">
        <f t="shared" si="79"/>
        <v>0</v>
      </c>
      <c r="BL294" s="14" t="s">
        <v>131</v>
      </c>
      <c r="BM294" s="155" t="s">
        <v>785</v>
      </c>
    </row>
    <row r="295" spans="1:65" s="2" customFormat="1" ht="14.45" customHeight="1" x14ac:dyDescent="0.2">
      <c r="A295" s="26"/>
      <c r="B295" s="143"/>
      <c r="C295" s="234" t="s">
        <v>786</v>
      </c>
      <c r="D295" s="234" t="s">
        <v>205</v>
      </c>
      <c r="E295" s="235" t="s">
        <v>787</v>
      </c>
      <c r="F295" s="236" t="s">
        <v>1807</v>
      </c>
      <c r="G295" s="237" t="s">
        <v>159</v>
      </c>
      <c r="H295" s="238">
        <v>3</v>
      </c>
      <c r="I295" s="239"/>
      <c r="J295" s="239">
        <f t="shared" si="70"/>
        <v>0</v>
      </c>
      <c r="K295" s="157"/>
      <c r="L295" s="158"/>
      <c r="M295" s="159" t="s">
        <v>1</v>
      </c>
      <c r="N295" s="160" t="s">
        <v>34</v>
      </c>
      <c r="O295" s="153">
        <v>0</v>
      </c>
      <c r="P295" s="153">
        <f t="shared" si="71"/>
        <v>0</v>
      </c>
      <c r="Q295" s="153">
        <v>0</v>
      </c>
      <c r="R295" s="153">
        <f t="shared" si="72"/>
        <v>0</v>
      </c>
      <c r="S295" s="153">
        <v>0</v>
      </c>
      <c r="T295" s="154">
        <f t="shared" si="73"/>
        <v>0</v>
      </c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R295" s="155" t="s">
        <v>207</v>
      </c>
      <c r="AT295" s="155" t="s">
        <v>205</v>
      </c>
      <c r="AU295" s="155" t="s">
        <v>78</v>
      </c>
      <c r="AY295" s="14" t="s">
        <v>124</v>
      </c>
      <c r="BE295" s="156">
        <f t="shared" si="74"/>
        <v>0</v>
      </c>
      <c r="BF295" s="156">
        <f t="shared" si="75"/>
        <v>0</v>
      </c>
      <c r="BG295" s="156">
        <f t="shared" si="76"/>
        <v>0</v>
      </c>
      <c r="BH295" s="156">
        <f t="shared" si="77"/>
        <v>0</v>
      </c>
      <c r="BI295" s="156">
        <f t="shared" si="78"/>
        <v>0</v>
      </c>
      <c r="BJ295" s="14" t="s">
        <v>76</v>
      </c>
      <c r="BK295" s="156">
        <f t="shared" si="79"/>
        <v>0</v>
      </c>
      <c r="BL295" s="14" t="s">
        <v>131</v>
      </c>
      <c r="BM295" s="155" t="s">
        <v>788</v>
      </c>
    </row>
    <row r="296" spans="1:65" s="2" customFormat="1" ht="14.45" customHeight="1" x14ac:dyDescent="0.2">
      <c r="A296" s="26"/>
      <c r="B296" s="143"/>
      <c r="C296" s="234" t="s">
        <v>789</v>
      </c>
      <c r="D296" s="234" t="s">
        <v>205</v>
      </c>
      <c r="E296" s="235" t="s">
        <v>335</v>
      </c>
      <c r="F296" s="236" t="s">
        <v>1742</v>
      </c>
      <c r="G296" s="237" t="s">
        <v>159</v>
      </c>
      <c r="H296" s="238">
        <v>2</v>
      </c>
      <c r="I296" s="239"/>
      <c r="J296" s="239">
        <f t="shared" si="70"/>
        <v>0</v>
      </c>
      <c r="K296" s="157"/>
      <c r="L296" s="158"/>
      <c r="M296" s="159" t="s">
        <v>1</v>
      </c>
      <c r="N296" s="160" t="s">
        <v>34</v>
      </c>
      <c r="O296" s="153">
        <v>0</v>
      </c>
      <c r="P296" s="153">
        <f t="shared" si="71"/>
        <v>0</v>
      </c>
      <c r="Q296" s="153">
        <v>0</v>
      </c>
      <c r="R296" s="153">
        <f t="shared" si="72"/>
        <v>0</v>
      </c>
      <c r="S296" s="153">
        <v>0</v>
      </c>
      <c r="T296" s="154">
        <f t="shared" si="73"/>
        <v>0</v>
      </c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R296" s="155" t="s">
        <v>207</v>
      </c>
      <c r="AT296" s="155" t="s">
        <v>205</v>
      </c>
      <c r="AU296" s="155" t="s">
        <v>78</v>
      </c>
      <c r="AY296" s="14" t="s">
        <v>124</v>
      </c>
      <c r="BE296" s="156">
        <f t="shared" si="74"/>
        <v>0</v>
      </c>
      <c r="BF296" s="156">
        <f t="shared" si="75"/>
        <v>0</v>
      </c>
      <c r="BG296" s="156">
        <f t="shared" si="76"/>
        <v>0</v>
      </c>
      <c r="BH296" s="156">
        <f t="shared" si="77"/>
        <v>0</v>
      </c>
      <c r="BI296" s="156">
        <f t="shared" si="78"/>
        <v>0</v>
      </c>
      <c r="BJ296" s="14" t="s">
        <v>76</v>
      </c>
      <c r="BK296" s="156">
        <f t="shared" si="79"/>
        <v>0</v>
      </c>
      <c r="BL296" s="14" t="s">
        <v>131</v>
      </c>
      <c r="BM296" s="155" t="s">
        <v>790</v>
      </c>
    </row>
    <row r="297" spans="1:65" s="2" customFormat="1" ht="14.45" customHeight="1" x14ac:dyDescent="0.2">
      <c r="A297" s="26"/>
      <c r="B297" s="143"/>
      <c r="C297" s="234" t="s">
        <v>791</v>
      </c>
      <c r="D297" s="234" t="s">
        <v>205</v>
      </c>
      <c r="E297" s="235" t="s">
        <v>337</v>
      </c>
      <c r="F297" s="236" t="s">
        <v>1808</v>
      </c>
      <c r="G297" s="237" t="s">
        <v>159</v>
      </c>
      <c r="H297" s="238">
        <v>3</v>
      </c>
      <c r="I297" s="239"/>
      <c r="J297" s="239">
        <f t="shared" si="70"/>
        <v>0</v>
      </c>
      <c r="K297" s="157"/>
      <c r="L297" s="158"/>
      <c r="M297" s="159" t="s">
        <v>1</v>
      </c>
      <c r="N297" s="160" t="s">
        <v>34</v>
      </c>
      <c r="O297" s="153">
        <v>0</v>
      </c>
      <c r="P297" s="153">
        <f t="shared" si="71"/>
        <v>0</v>
      </c>
      <c r="Q297" s="153">
        <v>0</v>
      </c>
      <c r="R297" s="153">
        <f t="shared" si="72"/>
        <v>0</v>
      </c>
      <c r="S297" s="153">
        <v>0</v>
      </c>
      <c r="T297" s="154">
        <f t="shared" si="73"/>
        <v>0</v>
      </c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R297" s="155" t="s">
        <v>207</v>
      </c>
      <c r="AT297" s="155" t="s">
        <v>205</v>
      </c>
      <c r="AU297" s="155" t="s">
        <v>78</v>
      </c>
      <c r="AY297" s="14" t="s">
        <v>124</v>
      </c>
      <c r="BE297" s="156">
        <f t="shared" si="74"/>
        <v>0</v>
      </c>
      <c r="BF297" s="156">
        <f t="shared" si="75"/>
        <v>0</v>
      </c>
      <c r="BG297" s="156">
        <f t="shared" si="76"/>
        <v>0</v>
      </c>
      <c r="BH297" s="156">
        <f t="shared" si="77"/>
        <v>0</v>
      </c>
      <c r="BI297" s="156">
        <f t="shared" si="78"/>
        <v>0</v>
      </c>
      <c r="BJ297" s="14" t="s">
        <v>76</v>
      </c>
      <c r="BK297" s="156">
        <f t="shared" si="79"/>
        <v>0</v>
      </c>
      <c r="BL297" s="14" t="s">
        <v>131</v>
      </c>
      <c r="BM297" s="155" t="s">
        <v>792</v>
      </c>
    </row>
    <row r="298" spans="1:65" s="2" customFormat="1" ht="14.45" customHeight="1" x14ac:dyDescent="0.2">
      <c r="A298" s="26"/>
      <c r="B298" s="143"/>
      <c r="C298" s="234" t="s">
        <v>793</v>
      </c>
      <c r="D298" s="234" t="s">
        <v>205</v>
      </c>
      <c r="E298" s="235" t="s">
        <v>794</v>
      </c>
      <c r="F298" s="236" t="s">
        <v>1809</v>
      </c>
      <c r="G298" s="237" t="s">
        <v>159</v>
      </c>
      <c r="H298" s="238">
        <v>1</v>
      </c>
      <c r="I298" s="239"/>
      <c r="J298" s="239">
        <f t="shared" si="70"/>
        <v>0</v>
      </c>
      <c r="K298" s="157"/>
      <c r="L298" s="158"/>
      <c r="M298" s="159" t="s">
        <v>1</v>
      </c>
      <c r="N298" s="160" t="s">
        <v>34</v>
      </c>
      <c r="O298" s="153">
        <v>0</v>
      </c>
      <c r="P298" s="153">
        <f t="shared" si="71"/>
        <v>0</v>
      </c>
      <c r="Q298" s="153">
        <v>0</v>
      </c>
      <c r="R298" s="153">
        <f t="shared" si="72"/>
        <v>0</v>
      </c>
      <c r="S298" s="153">
        <v>0</v>
      </c>
      <c r="T298" s="154">
        <f t="shared" si="73"/>
        <v>0</v>
      </c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R298" s="155" t="s">
        <v>207</v>
      </c>
      <c r="AT298" s="155" t="s">
        <v>205</v>
      </c>
      <c r="AU298" s="155" t="s">
        <v>78</v>
      </c>
      <c r="AY298" s="14" t="s">
        <v>124</v>
      </c>
      <c r="BE298" s="156">
        <f t="shared" si="74"/>
        <v>0</v>
      </c>
      <c r="BF298" s="156">
        <f t="shared" si="75"/>
        <v>0</v>
      </c>
      <c r="BG298" s="156">
        <f t="shared" si="76"/>
        <v>0</v>
      </c>
      <c r="BH298" s="156">
        <f t="shared" si="77"/>
        <v>0</v>
      </c>
      <c r="BI298" s="156">
        <f t="shared" si="78"/>
        <v>0</v>
      </c>
      <c r="BJ298" s="14" t="s">
        <v>76</v>
      </c>
      <c r="BK298" s="156">
        <f t="shared" si="79"/>
        <v>0</v>
      </c>
      <c r="BL298" s="14" t="s">
        <v>131</v>
      </c>
      <c r="BM298" s="155" t="s">
        <v>795</v>
      </c>
    </row>
    <row r="299" spans="1:65" s="2" customFormat="1" ht="14.45" customHeight="1" x14ac:dyDescent="0.2">
      <c r="A299" s="26"/>
      <c r="B299" s="143"/>
      <c r="C299" s="234" t="s">
        <v>796</v>
      </c>
      <c r="D299" s="234" t="s">
        <v>205</v>
      </c>
      <c r="E299" s="235" t="s">
        <v>339</v>
      </c>
      <c r="F299" s="236" t="s">
        <v>340</v>
      </c>
      <c r="G299" s="237" t="s">
        <v>159</v>
      </c>
      <c r="H299" s="238">
        <v>2</v>
      </c>
      <c r="I299" s="239"/>
      <c r="J299" s="239">
        <f t="shared" si="70"/>
        <v>0</v>
      </c>
      <c r="K299" s="157"/>
      <c r="L299" s="158"/>
      <c r="M299" s="159" t="s">
        <v>1</v>
      </c>
      <c r="N299" s="160" t="s">
        <v>34</v>
      </c>
      <c r="O299" s="153">
        <v>0</v>
      </c>
      <c r="P299" s="153">
        <f t="shared" si="71"/>
        <v>0</v>
      </c>
      <c r="Q299" s="153">
        <v>0</v>
      </c>
      <c r="R299" s="153">
        <f t="shared" si="72"/>
        <v>0</v>
      </c>
      <c r="S299" s="153">
        <v>0</v>
      </c>
      <c r="T299" s="154">
        <f t="shared" si="73"/>
        <v>0</v>
      </c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R299" s="155" t="s">
        <v>207</v>
      </c>
      <c r="AT299" s="155" t="s">
        <v>205</v>
      </c>
      <c r="AU299" s="155" t="s">
        <v>78</v>
      </c>
      <c r="AY299" s="14" t="s">
        <v>124</v>
      </c>
      <c r="BE299" s="156">
        <f t="shared" si="74"/>
        <v>0</v>
      </c>
      <c r="BF299" s="156">
        <f t="shared" si="75"/>
        <v>0</v>
      </c>
      <c r="BG299" s="156">
        <f t="shared" si="76"/>
        <v>0</v>
      </c>
      <c r="BH299" s="156">
        <f t="shared" si="77"/>
        <v>0</v>
      </c>
      <c r="BI299" s="156">
        <f t="shared" si="78"/>
        <v>0</v>
      </c>
      <c r="BJ299" s="14" t="s">
        <v>76</v>
      </c>
      <c r="BK299" s="156">
        <f t="shared" si="79"/>
        <v>0</v>
      </c>
      <c r="BL299" s="14" t="s">
        <v>131</v>
      </c>
      <c r="BM299" s="155" t="s">
        <v>797</v>
      </c>
    </row>
    <row r="300" spans="1:65" s="2" customFormat="1" ht="14.45" customHeight="1" x14ac:dyDescent="0.2">
      <c r="A300" s="26"/>
      <c r="B300" s="143"/>
      <c r="C300" s="234" t="s">
        <v>798</v>
      </c>
      <c r="D300" s="234" t="s">
        <v>205</v>
      </c>
      <c r="E300" s="235" t="s">
        <v>342</v>
      </c>
      <c r="F300" s="236" t="s">
        <v>343</v>
      </c>
      <c r="G300" s="237" t="s">
        <v>159</v>
      </c>
      <c r="H300" s="238">
        <v>1</v>
      </c>
      <c r="I300" s="239"/>
      <c r="J300" s="239">
        <f t="shared" si="70"/>
        <v>0</v>
      </c>
      <c r="K300" s="157"/>
      <c r="L300" s="158"/>
      <c r="M300" s="159" t="s">
        <v>1</v>
      </c>
      <c r="N300" s="160" t="s">
        <v>34</v>
      </c>
      <c r="O300" s="153">
        <v>0</v>
      </c>
      <c r="P300" s="153">
        <f t="shared" si="71"/>
        <v>0</v>
      </c>
      <c r="Q300" s="153">
        <v>0</v>
      </c>
      <c r="R300" s="153">
        <f t="shared" si="72"/>
        <v>0</v>
      </c>
      <c r="S300" s="153">
        <v>0</v>
      </c>
      <c r="T300" s="154">
        <f t="shared" si="73"/>
        <v>0</v>
      </c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R300" s="155" t="s">
        <v>207</v>
      </c>
      <c r="AT300" s="155" t="s">
        <v>205</v>
      </c>
      <c r="AU300" s="155" t="s">
        <v>78</v>
      </c>
      <c r="AY300" s="14" t="s">
        <v>124</v>
      </c>
      <c r="BE300" s="156">
        <f t="shared" si="74"/>
        <v>0</v>
      </c>
      <c r="BF300" s="156">
        <f t="shared" si="75"/>
        <v>0</v>
      </c>
      <c r="BG300" s="156">
        <f t="shared" si="76"/>
        <v>0</v>
      </c>
      <c r="BH300" s="156">
        <f t="shared" si="77"/>
        <v>0</v>
      </c>
      <c r="BI300" s="156">
        <f t="shared" si="78"/>
        <v>0</v>
      </c>
      <c r="BJ300" s="14" t="s">
        <v>76</v>
      </c>
      <c r="BK300" s="156">
        <f t="shared" si="79"/>
        <v>0</v>
      </c>
      <c r="BL300" s="14" t="s">
        <v>131</v>
      </c>
      <c r="BM300" s="155" t="s">
        <v>799</v>
      </c>
    </row>
    <row r="301" spans="1:65" s="2" customFormat="1" ht="14.45" customHeight="1" x14ac:dyDescent="0.2">
      <c r="A301" s="26"/>
      <c r="B301" s="143"/>
      <c r="C301" s="234" t="s">
        <v>800</v>
      </c>
      <c r="D301" s="234" t="s">
        <v>205</v>
      </c>
      <c r="E301" s="235" t="s">
        <v>801</v>
      </c>
      <c r="F301" s="236" t="s">
        <v>802</v>
      </c>
      <c r="G301" s="237" t="s">
        <v>159</v>
      </c>
      <c r="H301" s="238">
        <v>1</v>
      </c>
      <c r="I301" s="239"/>
      <c r="J301" s="239">
        <f t="shared" si="70"/>
        <v>0</v>
      </c>
      <c r="K301" s="157"/>
      <c r="L301" s="158"/>
      <c r="M301" s="159" t="s">
        <v>1</v>
      </c>
      <c r="N301" s="160" t="s">
        <v>34</v>
      </c>
      <c r="O301" s="153">
        <v>0</v>
      </c>
      <c r="P301" s="153">
        <f t="shared" si="71"/>
        <v>0</v>
      </c>
      <c r="Q301" s="153">
        <v>0</v>
      </c>
      <c r="R301" s="153">
        <f t="shared" si="72"/>
        <v>0</v>
      </c>
      <c r="S301" s="153">
        <v>0</v>
      </c>
      <c r="T301" s="154">
        <f t="shared" si="73"/>
        <v>0</v>
      </c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R301" s="155" t="s">
        <v>207</v>
      </c>
      <c r="AT301" s="155" t="s">
        <v>205</v>
      </c>
      <c r="AU301" s="155" t="s">
        <v>78</v>
      </c>
      <c r="AY301" s="14" t="s">
        <v>124</v>
      </c>
      <c r="BE301" s="156">
        <f t="shared" si="74"/>
        <v>0</v>
      </c>
      <c r="BF301" s="156">
        <f t="shared" si="75"/>
        <v>0</v>
      </c>
      <c r="BG301" s="156">
        <f t="shared" si="76"/>
        <v>0</v>
      </c>
      <c r="BH301" s="156">
        <f t="shared" si="77"/>
        <v>0</v>
      </c>
      <c r="BI301" s="156">
        <f t="shared" si="78"/>
        <v>0</v>
      </c>
      <c r="BJ301" s="14" t="s">
        <v>76</v>
      </c>
      <c r="BK301" s="156">
        <f t="shared" si="79"/>
        <v>0</v>
      </c>
      <c r="BL301" s="14" t="s">
        <v>131</v>
      </c>
      <c r="BM301" s="155" t="s">
        <v>803</v>
      </c>
    </row>
    <row r="302" spans="1:65" s="2" customFormat="1" ht="14.45" customHeight="1" x14ac:dyDescent="0.2">
      <c r="A302" s="26"/>
      <c r="B302" s="143"/>
      <c r="C302" s="234" t="s">
        <v>804</v>
      </c>
      <c r="D302" s="234" t="s">
        <v>205</v>
      </c>
      <c r="E302" s="235" t="s">
        <v>805</v>
      </c>
      <c r="F302" s="236" t="s">
        <v>806</v>
      </c>
      <c r="G302" s="237" t="s">
        <v>159</v>
      </c>
      <c r="H302" s="238">
        <v>15</v>
      </c>
      <c r="I302" s="239"/>
      <c r="J302" s="239">
        <f t="shared" si="70"/>
        <v>0</v>
      </c>
      <c r="K302" s="157"/>
      <c r="L302" s="158"/>
      <c r="M302" s="159" t="s">
        <v>1</v>
      </c>
      <c r="N302" s="160" t="s">
        <v>34</v>
      </c>
      <c r="O302" s="153">
        <v>0</v>
      </c>
      <c r="P302" s="153">
        <f t="shared" si="71"/>
        <v>0</v>
      </c>
      <c r="Q302" s="153">
        <v>0</v>
      </c>
      <c r="R302" s="153">
        <f t="shared" si="72"/>
        <v>0</v>
      </c>
      <c r="S302" s="153">
        <v>0</v>
      </c>
      <c r="T302" s="154">
        <f t="shared" si="73"/>
        <v>0</v>
      </c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R302" s="155" t="s">
        <v>207</v>
      </c>
      <c r="AT302" s="155" t="s">
        <v>205</v>
      </c>
      <c r="AU302" s="155" t="s">
        <v>78</v>
      </c>
      <c r="AY302" s="14" t="s">
        <v>124</v>
      </c>
      <c r="BE302" s="156">
        <f t="shared" si="74"/>
        <v>0</v>
      </c>
      <c r="BF302" s="156">
        <f t="shared" si="75"/>
        <v>0</v>
      </c>
      <c r="BG302" s="156">
        <f t="shared" si="76"/>
        <v>0</v>
      </c>
      <c r="BH302" s="156">
        <f t="shared" si="77"/>
        <v>0</v>
      </c>
      <c r="BI302" s="156">
        <f t="shared" si="78"/>
        <v>0</v>
      </c>
      <c r="BJ302" s="14" t="s">
        <v>76</v>
      </c>
      <c r="BK302" s="156">
        <f t="shared" si="79"/>
        <v>0</v>
      </c>
      <c r="BL302" s="14" t="s">
        <v>131</v>
      </c>
      <c r="BM302" s="155" t="s">
        <v>807</v>
      </c>
    </row>
    <row r="303" spans="1:65" s="2" customFormat="1" ht="14.45" customHeight="1" x14ac:dyDescent="0.2">
      <c r="A303" s="26"/>
      <c r="B303" s="143"/>
      <c r="C303" s="234" t="s">
        <v>808</v>
      </c>
      <c r="D303" s="234" t="s">
        <v>205</v>
      </c>
      <c r="E303" s="235" t="s">
        <v>809</v>
      </c>
      <c r="F303" s="236" t="s">
        <v>810</v>
      </c>
      <c r="G303" s="237" t="s">
        <v>159</v>
      </c>
      <c r="H303" s="238">
        <v>10</v>
      </c>
      <c r="I303" s="239"/>
      <c r="J303" s="239">
        <f t="shared" si="70"/>
        <v>0</v>
      </c>
      <c r="K303" s="157"/>
      <c r="L303" s="158"/>
      <c r="M303" s="159" t="s">
        <v>1</v>
      </c>
      <c r="N303" s="160" t="s">
        <v>34</v>
      </c>
      <c r="O303" s="153">
        <v>0</v>
      </c>
      <c r="P303" s="153">
        <f t="shared" si="71"/>
        <v>0</v>
      </c>
      <c r="Q303" s="153">
        <v>0</v>
      </c>
      <c r="R303" s="153">
        <f t="shared" si="72"/>
        <v>0</v>
      </c>
      <c r="S303" s="153">
        <v>0</v>
      </c>
      <c r="T303" s="154">
        <f t="shared" si="73"/>
        <v>0</v>
      </c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R303" s="155" t="s">
        <v>207</v>
      </c>
      <c r="AT303" s="155" t="s">
        <v>205</v>
      </c>
      <c r="AU303" s="155" t="s">
        <v>78</v>
      </c>
      <c r="AY303" s="14" t="s">
        <v>124</v>
      </c>
      <c r="BE303" s="156">
        <f t="shared" si="74"/>
        <v>0</v>
      </c>
      <c r="BF303" s="156">
        <f t="shared" si="75"/>
        <v>0</v>
      </c>
      <c r="BG303" s="156">
        <f t="shared" si="76"/>
        <v>0</v>
      </c>
      <c r="BH303" s="156">
        <f t="shared" si="77"/>
        <v>0</v>
      </c>
      <c r="BI303" s="156">
        <f t="shared" si="78"/>
        <v>0</v>
      </c>
      <c r="BJ303" s="14" t="s">
        <v>76</v>
      </c>
      <c r="BK303" s="156">
        <f t="shared" si="79"/>
        <v>0</v>
      </c>
      <c r="BL303" s="14" t="s">
        <v>131</v>
      </c>
      <c r="BM303" s="155" t="s">
        <v>811</v>
      </c>
    </row>
    <row r="304" spans="1:65" s="2" customFormat="1" ht="24.2" customHeight="1" x14ac:dyDescent="0.2">
      <c r="A304" s="26"/>
      <c r="B304" s="143"/>
      <c r="C304" s="234" t="s">
        <v>812</v>
      </c>
      <c r="D304" s="234" t="s">
        <v>205</v>
      </c>
      <c r="E304" s="235" t="s">
        <v>813</v>
      </c>
      <c r="F304" s="236" t="s">
        <v>814</v>
      </c>
      <c r="G304" s="237" t="s">
        <v>159</v>
      </c>
      <c r="H304" s="238">
        <v>8</v>
      </c>
      <c r="I304" s="239"/>
      <c r="J304" s="239">
        <f t="shared" si="70"/>
        <v>0</v>
      </c>
      <c r="K304" s="157"/>
      <c r="L304" s="158"/>
      <c r="M304" s="159" t="s">
        <v>1</v>
      </c>
      <c r="N304" s="160" t="s">
        <v>34</v>
      </c>
      <c r="O304" s="153">
        <v>0</v>
      </c>
      <c r="P304" s="153">
        <f t="shared" si="71"/>
        <v>0</v>
      </c>
      <c r="Q304" s="153">
        <v>0</v>
      </c>
      <c r="R304" s="153">
        <f t="shared" si="72"/>
        <v>0</v>
      </c>
      <c r="S304" s="153">
        <v>0</v>
      </c>
      <c r="T304" s="154">
        <f t="shared" si="73"/>
        <v>0</v>
      </c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R304" s="155" t="s">
        <v>207</v>
      </c>
      <c r="AT304" s="155" t="s">
        <v>205</v>
      </c>
      <c r="AU304" s="155" t="s">
        <v>78</v>
      </c>
      <c r="AY304" s="14" t="s">
        <v>124</v>
      </c>
      <c r="BE304" s="156">
        <f t="shared" si="74"/>
        <v>0</v>
      </c>
      <c r="BF304" s="156">
        <f t="shared" si="75"/>
        <v>0</v>
      </c>
      <c r="BG304" s="156">
        <f t="shared" si="76"/>
        <v>0</v>
      </c>
      <c r="BH304" s="156">
        <f t="shared" si="77"/>
        <v>0</v>
      </c>
      <c r="BI304" s="156">
        <f t="shared" si="78"/>
        <v>0</v>
      </c>
      <c r="BJ304" s="14" t="s">
        <v>76</v>
      </c>
      <c r="BK304" s="156">
        <f t="shared" si="79"/>
        <v>0</v>
      </c>
      <c r="BL304" s="14" t="s">
        <v>131</v>
      </c>
      <c r="BM304" s="155" t="s">
        <v>815</v>
      </c>
    </row>
    <row r="305" spans="1:65" s="2" customFormat="1" ht="24.2" customHeight="1" x14ac:dyDescent="0.2">
      <c r="A305" s="26"/>
      <c r="B305" s="143"/>
      <c r="C305" s="234" t="s">
        <v>816</v>
      </c>
      <c r="D305" s="234" t="s">
        <v>205</v>
      </c>
      <c r="E305" s="235" t="s">
        <v>817</v>
      </c>
      <c r="F305" s="236" t="s">
        <v>1810</v>
      </c>
      <c r="G305" s="237" t="s">
        <v>346</v>
      </c>
      <c r="H305" s="238">
        <v>1</v>
      </c>
      <c r="I305" s="239"/>
      <c r="J305" s="239">
        <f t="shared" si="70"/>
        <v>0</v>
      </c>
      <c r="K305" s="157"/>
      <c r="L305" s="158"/>
      <c r="M305" s="159" t="s">
        <v>1</v>
      </c>
      <c r="N305" s="160" t="s">
        <v>34</v>
      </c>
      <c r="O305" s="153">
        <v>0</v>
      </c>
      <c r="P305" s="153">
        <f t="shared" si="71"/>
        <v>0</v>
      </c>
      <c r="Q305" s="153">
        <v>0</v>
      </c>
      <c r="R305" s="153">
        <f t="shared" si="72"/>
        <v>0</v>
      </c>
      <c r="S305" s="153">
        <v>0</v>
      </c>
      <c r="T305" s="154">
        <f t="shared" si="73"/>
        <v>0</v>
      </c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R305" s="155" t="s">
        <v>207</v>
      </c>
      <c r="AT305" s="155" t="s">
        <v>205</v>
      </c>
      <c r="AU305" s="155" t="s">
        <v>78</v>
      </c>
      <c r="AY305" s="14" t="s">
        <v>124</v>
      </c>
      <c r="BE305" s="156">
        <f t="shared" si="74"/>
        <v>0</v>
      </c>
      <c r="BF305" s="156">
        <f t="shared" si="75"/>
        <v>0</v>
      </c>
      <c r="BG305" s="156">
        <f t="shared" si="76"/>
        <v>0</v>
      </c>
      <c r="BH305" s="156">
        <f t="shared" si="77"/>
        <v>0</v>
      </c>
      <c r="BI305" s="156">
        <f t="shared" si="78"/>
        <v>0</v>
      </c>
      <c r="BJ305" s="14" t="s">
        <v>76</v>
      </c>
      <c r="BK305" s="156">
        <f t="shared" si="79"/>
        <v>0</v>
      </c>
      <c r="BL305" s="14" t="s">
        <v>131</v>
      </c>
      <c r="BM305" s="155" t="s">
        <v>818</v>
      </c>
    </row>
    <row r="306" spans="1:65" s="2" customFormat="1" ht="24.2" customHeight="1" x14ac:dyDescent="0.2">
      <c r="A306" s="26"/>
      <c r="B306" s="143"/>
      <c r="C306" s="234" t="s">
        <v>819</v>
      </c>
      <c r="D306" s="234" t="s">
        <v>205</v>
      </c>
      <c r="E306" s="235" t="s">
        <v>820</v>
      </c>
      <c r="F306" s="236" t="s">
        <v>1811</v>
      </c>
      <c r="G306" s="237" t="s">
        <v>346</v>
      </c>
      <c r="H306" s="238">
        <v>1</v>
      </c>
      <c r="I306" s="239"/>
      <c r="J306" s="239">
        <f t="shared" si="70"/>
        <v>0</v>
      </c>
      <c r="K306" s="157"/>
      <c r="L306" s="158"/>
      <c r="M306" s="159" t="s">
        <v>1</v>
      </c>
      <c r="N306" s="160" t="s">
        <v>34</v>
      </c>
      <c r="O306" s="153">
        <v>0</v>
      </c>
      <c r="P306" s="153">
        <f t="shared" si="71"/>
        <v>0</v>
      </c>
      <c r="Q306" s="153">
        <v>0</v>
      </c>
      <c r="R306" s="153">
        <f t="shared" si="72"/>
        <v>0</v>
      </c>
      <c r="S306" s="153">
        <v>0</v>
      </c>
      <c r="T306" s="154">
        <f t="shared" si="73"/>
        <v>0</v>
      </c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R306" s="155" t="s">
        <v>207</v>
      </c>
      <c r="AT306" s="155" t="s">
        <v>205</v>
      </c>
      <c r="AU306" s="155" t="s">
        <v>78</v>
      </c>
      <c r="AY306" s="14" t="s">
        <v>124</v>
      </c>
      <c r="BE306" s="156">
        <f t="shared" si="74"/>
        <v>0</v>
      </c>
      <c r="BF306" s="156">
        <f t="shared" si="75"/>
        <v>0</v>
      </c>
      <c r="BG306" s="156">
        <f t="shared" si="76"/>
        <v>0</v>
      </c>
      <c r="BH306" s="156">
        <f t="shared" si="77"/>
        <v>0</v>
      </c>
      <c r="BI306" s="156">
        <f t="shared" si="78"/>
        <v>0</v>
      </c>
      <c r="BJ306" s="14" t="s">
        <v>76</v>
      </c>
      <c r="BK306" s="156">
        <f t="shared" si="79"/>
        <v>0</v>
      </c>
      <c r="BL306" s="14" t="s">
        <v>131</v>
      </c>
      <c r="BM306" s="155" t="s">
        <v>821</v>
      </c>
    </row>
    <row r="307" spans="1:65" s="2" customFormat="1" ht="24.2" customHeight="1" x14ac:dyDescent="0.2">
      <c r="A307" s="26"/>
      <c r="B307" s="143"/>
      <c r="C307" s="234" t="s">
        <v>822</v>
      </c>
      <c r="D307" s="234" t="s">
        <v>205</v>
      </c>
      <c r="E307" s="235" t="s">
        <v>823</v>
      </c>
      <c r="F307" s="236" t="s">
        <v>1812</v>
      </c>
      <c r="G307" s="237" t="s">
        <v>346</v>
      </c>
      <c r="H307" s="238">
        <v>1</v>
      </c>
      <c r="I307" s="239"/>
      <c r="J307" s="239">
        <f t="shared" si="70"/>
        <v>0</v>
      </c>
      <c r="K307" s="157"/>
      <c r="L307" s="158"/>
      <c r="M307" s="159" t="s">
        <v>1</v>
      </c>
      <c r="N307" s="160" t="s">
        <v>34</v>
      </c>
      <c r="O307" s="153">
        <v>0</v>
      </c>
      <c r="P307" s="153">
        <f t="shared" si="71"/>
        <v>0</v>
      </c>
      <c r="Q307" s="153">
        <v>0</v>
      </c>
      <c r="R307" s="153">
        <f t="shared" si="72"/>
        <v>0</v>
      </c>
      <c r="S307" s="153">
        <v>0</v>
      </c>
      <c r="T307" s="154">
        <f t="shared" si="73"/>
        <v>0</v>
      </c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R307" s="155" t="s">
        <v>207</v>
      </c>
      <c r="AT307" s="155" t="s">
        <v>205</v>
      </c>
      <c r="AU307" s="155" t="s">
        <v>78</v>
      </c>
      <c r="AY307" s="14" t="s">
        <v>124</v>
      </c>
      <c r="BE307" s="156">
        <f t="shared" si="74"/>
        <v>0</v>
      </c>
      <c r="BF307" s="156">
        <f t="shared" si="75"/>
        <v>0</v>
      </c>
      <c r="BG307" s="156">
        <f t="shared" si="76"/>
        <v>0</v>
      </c>
      <c r="BH307" s="156">
        <f t="shared" si="77"/>
        <v>0</v>
      </c>
      <c r="BI307" s="156">
        <f t="shared" si="78"/>
        <v>0</v>
      </c>
      <c r="BJ307" s="14" t="s">
        <v>76</v>
      </c>
      <c r="BK307" s="156">
        <f t="shared" si="79"/>
        <v>0</v>
      </c>
      <c r="BL307" s="14" t="s">
        <v>131</v>
      </c>
      <c r="BM307" s="155" t="s">
        <v>824</v>
      </c>
    </row>
    <row r="308" spans="1:65" s="2" customFormat="1" ht="24.2" customHeight="1" x14ac:dyDescent="0.2">
      <c r="A308" s="26"/>
      <c r="B308" s="143"/>
      <c r="C308" s="234" t="s">
        <v>825</v>
      </c>
      <c r="D308" s="234" t="s">
        <v>205</v>
      </c>
      <c r="E308" s="235" t="s">
        <v>826</v>
      </c>
      <c r="F308" s="236" t="s">
        <v>1813</v>
      </c>
      <c r="G308" s="237" t="s">
        <v>346</v>
      </c>
      <c r="H308" s="238">
        <v>1</v>
      </c>
      <c r="I308" s="239"/>
      <c r="J308" s="239">
        <f t="shared" si="70"/>
        <v>0</v>
      </c>
      <c r="K308" s="157"/>
      <c r="L308" s="158"/>
      <c r="M308" s="159" t="s">
        <v>1</v>
      </c>
      <c r="N308" s="160" t="s">
        <v>34</v>
      </c>
      <c r="O308" s="153">
        <v>0</v>
      </c>
      <c r="P308" s="153">
        <f t="shared" si="71"/>
        <v>0</v>
      </c>
      <c r="Q308" s="153">
        <v>0</v>
      </c>
      <c r="R308" s="153">
        <f t="shared" si="72"/>
        <v>0</v>
      </c>
      <c r="S308" s="153">
        <v>0</v>
      </c>
      <c r="T308" s="154">
        <f t="shared" si="73"/>
        <v>0</v>
      </c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R308" s="155" t="s">
        <v>207</v>
      </c>
      <c r="AT308" s="155" t="s">
        <v>205</v>
      </c>
      <c r="AU308" s="155" t="s">
        <v>78</v>
      </c>
      <c r="AY308" s="14" t="s">
        <v>124</v>
      </c>
      <c r="BE308" s="156">
        <f t="shared" si="74"/>
        <v>0</v>
      </c>
      <c r="BF308" s="156">
        <f t="shared" si="75"/>
        <v>0</v>
      </c>
      <c r="BG308" s="156">
        <f t="shared" si="76"/>
        <v>0</v>
      </c>
      <c r="BH308" s="156">
        <f t="shared" si="77"/>
        <v>0</v>
      </c>
      <c r="BI308" s="156">
        <f t="shared" si="78"/>
        <v>0</v>
      </c>
      <c r="BJ308" s="14" t="s">
        <v>76</v>
      </c>
      <c r="BK308" s="156">
        <f t="shared" si="79"/>
        <v>0</v>
      </c>
      <c r="BL308" s="14" t="s">
        <v>131</v>
      </c>
      <c r="BM308" s="155" t="s">
        <v>827</v>
      </c>
    </row>
    <row r="309" spans="1:65" s="2" customFormat="1" ht="14.45" customHeight="1" x14ac:dyDescent="0.2">
      <c r="A309" s="26"/>
      <c r="B309" s="143"/>
      <c r="C309" s="234" t="s">
        <v>828</v>
      </c>
      <c r="D309" s="234" t="s">
        <v>205</v>
      </c>
      <c r="E309" s="235" t="s">
        <v>829</v>
      </c>
      <c r="F309" s="236" t="s">
        <v>830</v>
      </c>
      <c r="G309" s="237" t="s">
        <v>831</v>
      </c>
      <c r="H309" s="238">
        <v>4</v>
      </c>
      <c r="I309" s="239"/>
      <c r="J309" s="239">
        <f t="shared" si="70"/>
        <v>0</v>
      </c>
      <c r="K309" s="157"/>
      <c r="L309" s="158"/>
      <c r="M309" s="159" t="s">
        <v>1</v>
      </c>
      <c r="N309" s="160" t="s">
        <v>34</v>
      </c>
      <c r="O309" s="153">
        <v>0</v>
      </c>
      <c r="P309" s="153">
        <f t="shared" si="71"/>
        <v>0</v>
      </c>
      <c r="Q309" s="153">
        <v>0</v>
      </c>
      <c r="R309" s="153">
        <f t="shared" si="72"/>
        <v>0</v>
      </c>
      <c r="S309" s="153">
        <v>0</v>
      </c>
      <c r="T309" s="154">
        <f t="shared" si="73"/>
        <v>0</v>
      </c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R309" s="155" t="s">
        <v>207</v>
      </c>
      <c r="AT309" s="155" t="s">
        <v>205</v>
      </c>
      <c r="AU309" s="155" t="s">
        <v>78</v>
      </c>
      <c r="AY309" s="14" t="s">
        <v>124</v>
      </c>
      <c r="BE309" s="156">
        <f t="shared" si="74"/>
        <v>0</v>
      </c>
      <c r="BF309" s="156">
        <f t="shared" si="75"/>
        <v>0</v>
      </c>
      <c r="BG309" s="156">
        <f t="shared" si="76"/>
        <v>0</v>
      </c>
      <c r="BH309" s="156">
        <f t="shared" si="77"/>
        <v>0</v>
      </c>
      <c r="BI309" s="156">
        <f t="shared" si="78"/>
        <v>0</v>
      </c>
      <c r="BJ309" s="14" t="s">
        <v>76</v>
      </c>
      <c r="BK309" s="156">
        <f t="shared" si="79"/>
        <v>0</v>
      </c>
      <c r="BL309" s="14" t="s">
        <v>131</v>
      </c>
      <c r="BM309" s="155" t="s">
        <v>605</v>
      </c>
    </row>
    <row r="310" spans="1:65" s="2" customFormat="1" ht="14.45" customHeight="1" x14ac:dyDescent="0.2">
      <c r="A310" s="26"/>
      <c r="B310" s="143"/>
      <c r="C310" s="234" t="s">
        <v>832</v>
      </c>
      <c r="D310" s="234" t="s">
        <v>127</v>
      </c>
      <c r="E310" s="235" t="s">
        <v>833</v>
      </c>
      <c r="F310" s="236" t="s">
        <v>834</v>
      </c>
      <c r="G310" s="237" t="s">
        <v>159</v>
      </c>
      <c r="H310" s="238">
        <v>25</v>
      </c>
      <c r="I310" s="239"/>
      <c r="J310" s="239">
        <f t="shared" si="70"/>
        <v>0</v>
      </c>
      <c r="K310" s="150"/>
      <c r="L310" s="27"/>
      <c r="M310" s="151" t="s">
        <v>1</v>
      </c>
      <c r="N310" s="152" t="s">
        <v>34</v>
      </c>
      <c r="O310" s="153">
        <v>0</v>
      </c>
      <c r="P310" s="153">
        <f t="shared" si="71"/>
        <v>0</v>
      </c>
      <c r="Q310" s="153">
        <v>0</v>
      </c>
      <c r="R310" s="153">
        <f t="shared" si="72"/>
        <v>0</v>
      </c>
      <c r="S310" s="153">
        <v>0</v>
      </c>
      <c r="T310" s="154">
        <f t="shared" si="73"/>
        <v>0</v>
      </c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R310" s="155" t="s">
        <v>131</v>
      </c>
      <c r="AT310" s="155" t="s">
        <v>127</v>
      </c>
      <c r="AU310" s="155" t="s">
        <v>78</v>
      </c>
      <c r="AY310" s="14" t="s">
        <v>124</v>
      </c>
      <c r="BE310" s="156">
        <f t="shared" si="74"/>
        <v>0</v>
      </c>
      <c r="BF310" s="156">
        <f t="shared" si="75"/>
        <v>0</v>
      </c>
      <c r="BG310" s="156">
        <f t="shared" si="76"/>
        <v>0</v>
      </c>
      <c r="BH310" s="156">
        <f t="shared" si="77"/>
        <v>0</v>
      </c>
      <c r="BI310" s="156">
        <f t="shared" si="78"/>
        <v>0</v>
      </c>
      <c r="BJ310" s="14" t="s">
        <v>76</v>
      </c>
      <c r="BK310" s="156">
        <f t="shared" si="79"/>
        <v>0</v>
      </c>
      <c r="BL310" s="14" t="s">
        <v>131</v>
      </c>
      <c r="BM310" s="155" t="s">
        <v>835</v>
      </c>
    </row>
    <row r="311" spans="1:65" s="2" customFormat="1" ht="14.45" customHeight="1" x14ac:dyDescent="0.2">
      <c r="A311" s="26"/>
      <c r="B311" s="143"/>
      <c r="C311" s="234" t="s">
        <v>836</v>
      </c>
      <c r="D311" s="234" t="s">
        <v>127</v>
      </c>
      <c r="E311" s="235" t="s">
        <v>837</v>
      </c>
      <c r="F311" s="236" t="s">
        <v>838</v>
      </c>
      <c r="G311" s="237" t="s">
        <v>159</v>
      </c>
      <c r="H311" s="238">
        <v>3</v>
      </c>
      <c r="I311" s="239"/>
      <c r="J311" s="239">
        <f t="shared" si="70"/>
        <v>0</v>
      </c>
      <c r="K311" s="150"/>
      <c r="L311" s="27"/>
      <c r="M311" s="151" t="s">
        <v>1</v>
      </c>
      <c r="N311" s="152" t="s">
        <v>34</v>
      </c>
      <c r="O311" s="153">
        <v>0</v>
      </c>
      <c r="P311" s="153">
        <f t="shared" si="71"/>
        <v>0</v>
      </c>
      <c r="Q311" s="153">
        <v>0</v>
      </c>
      <c r="R311" s="153">
        <f t="shared" si="72"/>
        <v>0</v>
      </c>
      <c r="S311" s="153">
        <v>0</v>
      </c>
      <c r="T311" s="154">
        <f t="shared" si="73"/>
        <v>0</v>
      </c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R311" s="155" t="s">
        <v>131</v>
      </c>
      <c r="AT311" s="155" t="s">
        <v>127</v>
      </c>
      <c r="AU311" s="155" t="s">
        <v>78</v>
      </c>
      <c r="AY311" s="14" t="s">
        <v>124</v>
      </c>
      <c r="BE311" s="156">
        <f t="shared" si="74"/>
        <v>0</v>
      </c>
      <c r="BF311" s="156">
        <f t="shared" si="75"/>
        <v>0</v>
      </c>
      <c r="BG311" s="156">
        <f t="shared" si="76"/>
        <v>0</v>
      </c>
      <c r="BH311" s="156">
        <f t="shared" si="77"/>
        <v>0</v>
      </c>
      <c r="BI311" s="156">
        <f t="shared" si="78"/>
        <v>0</v>
      </c>
      <c r="BJ311" s="14" t="s">
        <v>76</v>
      </c>
      <c r="BK311" s="156">
        <f t="shared" si="79"/>
        <v>0</v>
      </c>
      <c r="BL311" s="14" t="s">
        <v>131</v>
      </c>
      <c r="BM311" s="155" t="s">
        <v>839</v>
      </c>
    </row>
    <row r="312" spans="1:65" s="2" customFormat="1" ht="14.45" customHeight="1" x14ac:dyDescent="0.2">
      <c r="A312" s="26"/>
      <c r="B312" s="143"/>
      <c r="C312" s="234" t="s">
        <v>840</v>
      </c>
      <c r="D312" s="234" t="s">
        <v>127</v>
      </c>
      <c r="E312" s="235" t="s">
        <v>841</v>
      </c>
      <c r="F312" s="236" t="s">
        <v>842</v>
      </c>
      <c r="G312" s="237" t="s">
        <v>159</v>
      </c>
      <c r="H312" s="238">
        <v>15</v>
      </c>
      <c r="I312" s="239"/>
      <c r="J312" s="239">
        <f t="shared" si="70"/>
        <v>0</v>
      </c>
      <c r="K312" s="150"/>
      <c r="L312" s="27"/>
      <c r="M312" s="151" t="s">
        <v>1</v>
      </c>
      <c r="N312" s="152" t="s">
        <v>34</v>
      </c>
      <c r="O312" s="153">
        <v>0</v>
      </c>
      <c r="P312" s="153">
        <f t="shared" si="71"/>
        <v>0</v>
      </c>
      <c r="Q312" s="153">
        <v>0</v>
      </c>
      <c r="R312" s="153">
        <f t="shared" si="72"/>
        <v>0</v>
      </c>
      <c r="S312" s="153">
        <v>0</v>
      </c>
      <c r="T312" s="154">
        <f t="shared" si="73"/>
        <v>0</v>
      </c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R312" s="155" t="s">
        <v>131</v>
      </c>
      <c r="AT312" s="155" t="s">
        <v>127</v>
      </c>
      <c r="AU312" s="155" t="s">
        <v>78</v>
      </c>
      <c r="AY312" s="14" t="s">
        <v>124</v>
      </c>
      <c r="BE312" s="156">
        <f t="shared" si="74"/>
        <v>0</v>
      </c>
      <c r="BF312" s="156">
        <f t="shared" si="75"/>
        <v>0</v>
      </c>
      <c r="BG312" s="156">
        <f t="shared" si="76"/>
        <v>0</v>
      </c>
      <c r="BH312" s="156">
        <f t="shared" si="77"/>
        <v>0</v>
      </c>
      <c r="BI312" s="156">
        <f t="shared" si="78"/>
        <v>0</v>
      </c>
      <c r="BJ312" s="14" t="s">
        <v>76</v>
      </c>
      <c r="BK312" s="156">
        <f t="shared" si="79"/>
        <v>0</v>
      </c>
      <c r="BL312" s="14" t="s">
        <v>131</v>
      </c>
      <c r="BM312" s="155" t="s">
        <v>843</v>
      </c>
    </row>
    <row r="313" spans="1:65" s="2" customFormat="1" ht="14.45" customHeight="1" x14ac:dyDescent="0.2">
      <c r="A313" s="26"/>
      <c r="B313" s="143"/>
      <c r="C313" s="234" t="s">
        <v>844</v>
      </c>
      <c r="D313" s="234" t="s">
        <v>127</v>
      </c>
      <c r="E313" s="235" t="s">
        <v>845</v>
      </c>
      <c r="F313" s="236" t="s">
        <v>846</v>
      </c>
      <c r="G313" s="237" t="s">
        <v>159</v>
      </c>
      <c r="H313" s="238">
        <v>12</v>
      </c>
      <c r="I313" s="239"/>
      <c r="J313" s="239">
        <f t="shared" si="70"/>
        <v>0</v>
      </c>
      <c r="K313" s="150"/>
      <c r="L313" s="27"/>
      <c r="M313" s="151" t="s">
        <v>1</v>
      </c>
      <c r="N313" s="152" t="s">
        <v>34</v>
      </c>
      <c r="O313" s="153">
        <v>0</v>
      </c>
      <c r="P313" s="153">
        <f t="shared" si="71"/>
        <v>0</v>
      </c>
      <c r="Q313" s="153">
        <v>0</v>
      </c>
      <c r="R313" s="153">
        <f t="shared" si="72"/>
        <v>0</v>
      </c>
      <c r="S313" s="153">
        <v>0</v>
      </c>
      <c r="T313" s="154">
        <f t="shared" si="73"/>
        <v>0</v>
      </c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R313" s="155" t="s">
        <v>131</v>
      </c>
      <c r="AT313" s="155" t="s">
        <v>127</v>
      </c>
      <c r="AU313" s="155" t="s">
        <v>78</v>
      </c>
      <c r="AY313" s="14" t="s">
        <v>124</v>
      </c>
      <c r="BE313" s="156">
        <f t="shared" si="74"/>
        <v>0</v>
      </c>
      <c r="BF313" s="156">
        <f t="shared" si="75"/>
        <v>0</v>
      </c>
      <c r="BG313" s="156">
        <f t="shared" si="76"/>
        <v>0</v>
      </c>
      <c r="BH313" s="156">
        <f t="shared" si="77"/>
        <v>0</v>
      </c>
      <c r="BI313" s="156">
        <f t="shared" si="78"/>
        <v>0</v>
      </c>
      <c r="BJ313" s="14" t="s">
        <v>76</v>
      </c>
      <c r="BK313" s="156">
        <f t="shared" si="79"/>
        <v>0</v>
      </c>
      <c r="BL313" s="14" t="s">
        <v>131</v>
      </c>
      <c r="BM313" s="155" t="s">
        <v>847</v>
      </c>
    </row>
    <row r="314" spans="1:65" s="2" customFormat="1" ht="14.45" customHeight="1" x14ac:dyDescent="0.2">
      <c r="A314" s="26"/>
      <c r="B314" s="143"/>
      <c r="C314" s="234" t="s">
        <v>848</v>
      </c>
      <c r="D314" s="234" t="s">
        <v>127</v>
      </c>
      <c r="E314" s="235" t="s">
        <v>849</v>
      </c>
      <c r="F314" s="236" t="s">
        <v>850</v>
      </c>
      <c r="G314" s="237" t="s">
        <v>159</v>
      </c>
      <c r="H314" s="238">
        <v>3</v>
      </c>
      <c r="I314" s="239"/>
      <c r="J314" s="239">
        <f t="shared" si="70"/>
        <v>0</v>
      </c>
      <c r="K314" s="150"/>
      <c r="L314" s="27"/>
      <c r="M314" s="151" t="s">
        <v>1</v>
      </c>
      <c r="N314" s="152" t="s">
        <v>34</v>
      </c>
      <c r="O314" s="153">
        <v>0.35</v>
      </c>
      <c r="P314" s="153">
        <f t="shared" si="71"/>
        <v>1.0499999999999998</v>
      </c>
      <c r="Q314" s="153">
        <v>2.4000000000000001E-4</v>
      </c>
      <c r="R314" s="153">
        <f t="shared" si="72"/>
        <v>7.2000000000000005E-4</v>
      </c>
      <c r="S314" s="153">
        <v>0</v>
      </c>
      <c r="T314" s="154">
        <f t="shared" si="73"/>
        <v>0</v>
      </c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R314" s="155" t="s">
        <v>131</v>
      </c>
      <c r="AT314" s="155" t="s">
        <v>127</v>
      </c>
      <c r="AU314" s="155" t="s">
        <v>78</v>
      </c>
      <c r="AY314" s="14" t="s">
        <v>124</v>
      </c>
      <c r="BE314" s="156">
        <f t="shared" si="74"/>
        <v>0</v>
      </c>
      <c r="BF314" s="156">
        <f t="shared" si="75"/>
        <v>0</v>
      </c>
      <c r="BG314" s="156">
        <f t="shared" si="76"/>
        <v>0</v>
      </c>
      <c r="BH314" s="156">
        <f t="shared" si="77"/>
        <v>0</v>
      </c>
      <c r="BI314" s="156">
        <f t="shared" si="78"/>
        <v>0</v>
      </c>
      <c r="BJ314" s="14" t="s">
        <v>76</v>
      </c>
      <c r="BK314" s="156">
        <f t="shared" si="79"/>
        <v>0</v>
      </c>
      <c r="BL314" s="14" t="s">
        <v>131</v>
      </c>
      <c r="BM314" s="155" t="s">
        <v>851</v>
      </c>
    </row>
    <row r="315" spans="1:65" s="2" customFormat="1" ht="14.45" customHeight="1" x14ac:dyDescent="0.2">
      <c r="A315" s="26"/>
      <c r="B315" s="143"/>
      <c r="C315" s="234" t="s">
        <v>852</v>
      </c>
      <c r="D315" s="234" t="s">
        <v>127</v>
      </c>
      <c r="E315" s="235" t="s">
        <v>853</v>
      </c>
      <c r="F315" s="236" t="s">
        <v>854</v>
      </c>
      <c r="G315" s="237" t="s">
        <v>159</v>
      </c>
      <c r="H315" s="238">
        <v>5</v>
      </c>
      <c r="I315" s="239"/>
      <c r="J315" s="239">
        <f t="shared" si="70"/>
        <v>0</v>
      </c>
      <c r="K315" s="150"/>
      <c r="L315" s="27"/>
      <c r="M315" s="151" t="s">
        <v>1</v>
      </c>
      <c r="N315" s="152" t="s">
        <v>34</v>
      </c>
      <c r="O315" s="153">
        <v>0</v>
      </c>
      <c r="P315" s="153">
        <f t="shared" si="71"/>
        <v>0</v>
      </c>
      <c r="Q315" s="153">
        <v>0</v>
      </c>
      <c r="R315" s="153">
        <f t="shared" si="72"/>
        <v>0</v>
      </c>
      <c r="S315" s="153">
        <v>0</v>
      </c>
      <c r="T315" s="154">
        <f t="shared" si="73"/>
        <v>0</v>
      </c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R315" s="155" t="s">
        <v>131</v>
      </c>
      <c r="AT315" s="155" t="s">
        <v>127</v>
      </c>
      <c r="AU315" s="155" t="s">
        <v>78</v>
      </c>
      <c r="AY315" s="14" t="s">
        <v>124</v>
      </c>
      <c r="BE315" s="156">
        <f t="shared" si="74"/>
        <v>0</v>
      </c>
      <c r="BF315" s="156">
        <f t="shared" si="75"/>
        <v>0</v>
      </c>
      <c r="BG315" s="156">
        <f t="shared" si="76"/>
        <v>0</v>
      </c>
      <c r="BH315" s="156">
        <f t="shared" si="77"/>
        <v>0</v>
      </c>
      <c r="BI315" s="156">
        <f t="shared" si="78"/>
        <v>0</v>
      </c>
      <c r="BJ315" s="14" t="s">
        <v>76</v>
      </c>
      <c r="BK315" s="156">
        <f t="shared" si="79"/>
        <v>0</v>
      </c>
      <c r="BL315" s="14" t="s">
        <v>131</v>
      </c>
      <c r="BM315" s="155" t="s">
        <v>855</v>
      </c>
    </row>
    <row r="316" spans="1:65" s="2" customFormat="1" ht="24.2" customHeight="1" x14ac:dyDescent="0.2">
      <c r="A316" s="26"/>
      <c r="B316" s="143"/>
      <c r="C316" s="234" t="s">
        <v>856</v>
      </c>
      <c r="D316" s="234" t="s">
        <v>127</v>
      </c>
      <c r="E316" s="235" t="s">
        <v>399</v>
      </c>
      <c r="F316" s="236" t="s">
        <v>400</v>
      </c>
      <c r="G316" s="237" t="s">
        <v>159</v>
      </c>
      <c r="H316" s="238">
        <v>5</v>
      </c>
      <c r="I316" s="239"/>
      <c r="J316" s="239">
        <f t="shared" si="70"/>
        <v>0</v>
      </c>
      <c r="K316" s="150"/>
      <c r="L316" s="27"/>
      <c r="M316" s="151" t="s">
        <v>1</v>
      </c>
      <c r="N316" s="152" t="s">
        <v>34</v>
      </c>
      <c r="O316" s="153">
        <v>0.38100000000000001</v>
      </c>
      <c r="P316" s="153">
        <f t="shared" si="71"/>
        <v>1.905</v>
      </c>
      <c r="Q316" s="153">
        <v>5.2999999999999998E-4</v>
      </c>
      <c r="R316" s="153">
        <f t="shared" si="72"/>
        <v>2.65E-3</v>
      </c>
      <c r="S316" s="153">
        <v>0</v>
      </c>
      <c r="T316" s="154">
        <f t="shared" si="73"/>
        <v>0</v>
      </c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R316" s="155" t="s">
        <v>131</v>
      </c>
      <c r="AT316" s="155" t="s">
        <v>127</v>
      </c>
      <c r="AU316" s="155" t="s">
        <v>78</v>
      </c>
      <c r="AY316" s="14" t="s">
        <v>124</v>
      </c>
      <c r="BE316" s="156">
        <f t="shared" si="74"/>
        <v>0</v>
      </c>
      <c r="BF316" s="156">
        <f t="shared" si="75"/>
        <v>0</v>
      </c>
      <c r="BG316" s="156">
        <f t="shared" si="76"/>
        <v>0</v>
      </c>
      <c r="BH316" s="156">
        <f t="shared" si="77"/>
        <v>0</v>
      </c>
      <c r="BI316" s="156">
        <f t="shared" si="78"/>
        <v>0</v>
      </c>
      <c r="BJ316" s="14" t="s">
        <v>76</v>
      </c>
      <c r="BK316" s="156">
        <f t="shared" si="79"/>
        <v>0</v>
      </c>
      <c r="BL316" s="14" t="s">
        <v>131</v>
      </c>
      <c r="BM316" s="155" t="s">
        <v>857</v>
      </c>
    </row>
    <row r="317" spans="1:65" s="2" customFormat="1" ht="24.2" customHeight="1" x14ac:dyDescent="0.2">
      <c r="A317" s="26"/>
      <c r="B317" s="143"/>
      <c r="C317" s="234" t="s">
        <v>858</v>
      </c>
      <c r="D317" s="234" t="s">
        <v>127</v>
      </c>
      <c r="E317" s="235" t="s">
        <v>859</v>
      </c>
      <c r="F317" s="236" t="s">
        <v>860</v>
      </c>
      <c r="G317" s="237" t="s">
        <v>159</v>
      </c>
      <c r="H317" s="238">
        <v>1</v>
      </c>
      <c r="I317" s="239"/>
      <c r="J317" s="239">
        <f t="shared" si="70"/>
        <v>0</v>
      </c>
      <c r="K317" s="150"/>
      <c r="L317" s="27"/>
      <c r="M317" s="151" t="s">
        <v>1</v>
      </c>
      <c r="N317" s="152" t="s">
        <v>34</v>
      </c>
      <c r="O317" s="153">
        <v>0.433</v>
      </c>
      <c r="P317" s="153">
        <f t="shared" si="71"/>
        <v>0.433</v>
      </c>
      <c r="Q317" s="153">
        <v>1.47E-3</v>
      </c>
      <c r="R317" s="153">
        <f t="shared" si="72"/>
        <v>1.47E-3</v>
      </c>
      <c r="S317" s="153">
        <v>0</v>
      </c>
      <c r="T317" s="154">
        <f t="shared" si="73"/>
        <v>0</v>
      </c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R317" s="155" t="s">
        <v>131</v>
      </c>
      <c r="AT317" s="155" t="s">
        <v>127</v>
      </c>
      <c r="AU317" s="155" t="s">
        <v>78</v>
      </c>
      <c r="AY317" s="14" t="s">
        <v>124</v>
      </c>
      <c r="BE317" s="156">
        <f t="shared" si="74"/>
        <v>0</v>
      </c>
      <c r="BF317" s="156">
        <f t="shared" si="75"/>
        <v>0</v>
      </c>
      <c r="BG317" s="156">
        <f t="shared" si="76"/>
        <v>0</v>
      </c>
      <c r="BH317" s="156">
        <f t="shared" si="77"/>
        <v>0</v>
      </c>
      <c r="BI317" s="156">
        <f t="shared" si="78"/>
        <v>0</v>
      </c>
      <c r="BJ317" s="14" t="s">
        <v>76</v>
      </c>
      <c r="BK317" s="156">
        <f t="shared" si="79"/>
        <v>0</v>
      </c>
      <c r="BL317" s="14" t="s">
        <v>131</v>
      </c>
      <c r="BM317" s="155" t="s">
        <v>861</v>
      </c>
    </row>
    <row r="318" spans="1:65" s="2" customFormat="1" ht="24.2" customHeight="1" x14ac:dyDescent="0.2">
      <c r="A318" s="26"/>
      <c r="B318" s="143"/>
      <c r="C318" s="234" t="s">
        <v>862</v>
      </c>
      <c r="D318" s="234" t="s">
        <v>127</v>
      </c>
      <c r="E318" s="235" t="s">
        <v>863</v>
      </c>
      <c r="F318" s="236" t="s">
        <v>864</v>
      </c>
      <c r="G318" s="237" t="s">
        <v>234</v>
      </c>
      <c r="H318" s="238">
        <v>514.34500000000003</v>
      </c>
      <c r="I318" s="239"/>
      <c r="J318" s="239">
        <f t="shared" si="70"/>
        <v>0</v>
      </c>
      <c r="K318" s="150"/>
      <c r="L318" s="27"/>
      <c r="M318" s="151" t="s">
        <v>1</v>
      </c>
      <c r="N318" s="152" t="s">
        <v>34</v>
      </c>
      <c r="O318" s="153">
        <v>0</v>
      </c>
      <c r="P318" s="153">
        <f t="shared" si="71"/>
        <v>0</v>
      </c>
      <c r="Q318" s="153">
        <v>0</v>
      </c>
      <c r="R318" s="153">
        <f t="shared" si="72"/>
        <v>0</v>
      </c>
      <c r="S318" s="153">
        <v>0</v>
      </c>
      <c r="T318" s="154">
        <f t="shared" si="73"/>
        <v>0</v>
      </c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R318" s="155" t="s">
        <v>131</v>
      </c>
      <c r="AT318" s="155" t="s">
        <v>127</v>
      </c>
      <c r="AU318" s="155" t="s">
        <v>78</v>
      </c>
      <c r="AY318" s="14" t="s">
        <v>124</v>
      </c>
      <c r="BE318" s="156">
        <f t="shared" si="74"/>
        <v>0</v>
      </c>
      <c r="BF318" s="156">
        <f t="shared" si="75"/>
        <v>0</v>
      </c>
      <c r="BG318" s="156">
        <f t="shared" si="76"/>
        <v>0</v>
      </c>
      <c r="BH318" s="156">
        <f t="shared" si="77"/>
        <v>0</v>
      </c>
      <c r="BI318" s="156">
        <f t="shared" si="78"/>
        <v>0</v>
      </c>
      <c r="BJ318" s="14" t="s">
        <v>76</v>
      </c>
      <c r="BK318" s="156">
        <f t="shared" si="79"/>
        <v>0</v>
      </c>
      <c r="BL318" s="14" t="s">
        <v>131</v>
      </c>
      <c r="BM318" s="155" t="s">
        <v>865</v>
      </c>
    </row>
    <row r="319" spans="1:65" s="2" customFormat="1" ht="24.2" customHeight="1" x14ac:dyDescent="0.2">
      <c r="A319" s="26"/>
      <c r="B319" s="143"/>
      <c r="C319" s="234" t="s">
        <v>866</v>
      </c>
      <c r="D319" s="234" t="s">
        <v>127</v>
      </c>
      <c r="E319" s="235" t="s">
        <v>867</v>
      </c>
      <c r="F319" s="236" t="s">
        <v>868</v>
      </c>
      <c r="G319" s="237" t="s">
        <v>234</v>
      </c>
      <c r="H319" s="238">
        <v>514.34500000000003</v>
      </c>
      <c r="I319" s="239"/>
      <c r="J319" s="239">
        <f t="shared" si="70"/>
        <v>0</v>
      </c>
      <c r="K319" s="150"/>
      <c r="L319" s="27"/>
      <c r="M319" s="151" t="s">
        <v>1</v>
      </c>
      <c r="N319" s="152" t="s">
        <v>34</v>
      </c>
      <c r="O319" s="153">
        <v>0</v>
      </c>
      <c r="P319" s="153">
        <f t="shared" si="71"/>
        <v>0</v>
      </c>
      <c r="Q319" s="153">
        <v>0</v>
      </c>
      <c r="R319" s="153">
        <f t="shared" si="72"/>
        <v>0</v>
      </c>
      <c r="S319" s="153">
        <v>0</v>
      </c>
      <c r="T319" s="154">
        <f t="shared" si="73"/>
        <v>0</v>
      </c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R319" s="155" t="s">
        <v>131</v>
      </c>
      <c r="AT319" s="155" t="s">
        <v>127</v>
      </c>
      <c r="AU319" s="155" t="s">
        <v>78</v>
      </c>
      <c r="AY319" s="14" t="s">
        <v>124</v>
      </c>
      <c r="BE319" s="156">
        <f t="shared" si="74"/>
        <v>0</v>
      </c>
      <c r="BF319" s="156">
        <f t="shared" si="75"/>
        <v>0</v>
      </c>
      <c r="BG319" s="156">
        <f t="shared" si="76"/>
        <v>0</v>
      </c>
      <c r="BH319" s="156">
        <f t="shared" si="77"/>
        <v>0</v>
      </c>
      <c r="BI319" s="156">
        <f t="shared" si="78"/>
        <v>0</v>
      </c>
      <c r="BJ319" s="14" t="s">
        <v>76</v>
      </c>
      <c r="BK319" s="156">
        <f t="shared" si="79"/>
        <v>0</v>
      </c>
      <c r="BL319" s="14" t="s">
        <v>131</v>
      </c>
      <c r="BM319" s="155" t="s">
        <v>869</v>
      </c>
    </row>
    <row r="320" spans="1:65" s="12" customFormat="1" ht="22.9" customHeight="1" x14ac:dyDescent="0.2">
      <c r="B320" s="131"/>
      <c r="D320" s="132" t="s">
        <v>68</v>
      </c>
      <c r="E320" s="141" t="s">
        <v>870</v>
      </c>
      <c r="F320" s="141" t="s">
        <v>871</v>
      </c>
      <c r="J320" s="142">
        <f>BK320</f>
        <v>0</v>
      </c>
      <c r="L320" s="131"/>
      <c r="M320" s="135"/>
      <c r="N320" s="136"/>
      <c r="O320" s="136"/>
      <c r="P320" s="137">
        <f>SUM(P321:P325)</f>
        <v>19.950000000000003</v>
      </c>
      <c r="Q320" s="136"/>
      <c r="R320" s="137">
        <f>SUM(R321:R325)</f>
        <v>5.2499999999999995E-3</v>
      </c>
      <c r="S320" s="136"/>
      <c r="T320" s="138">
        <f>SUM(T321:T325)</f>
        <v>0</v>
      </c>
      <c r="AR320" s="132" t="s">
        <v>78</v>
      </c>
      <c r="AT320" s="139" t="s">
        <v>68</v>
      </c>
      <c r="AU320" s="139" t="s">
        <v>76</v>
      </c>
      <c r="AY320" s="132" t="s">
        <v>124</v>
      </c>
      <c r="BK320" s="140">
        <f>SUM(BK321:BK325)</f>
        <v>0</v>
      </c>
    </row>
    <row r="321" spans="1:65" s="2" customFormat="1" ht="49.15" customHeight="1" x14ac:dyDescent="0.2">
      <c r="A321" s="26"/>
      <c r="B321" s="143"/>
      <c r="C321" s="144" t="s">
        <v>872</v>
      </c>
      <c r="D321" s="144" t="s">
        <v>127</v>
      </c>
      <c r="E321" s="145" t="s">
        <v>873</v>
      </c>
      <c r="F321" s="146" t="s">
        <v>874</v>
      </c>
      <c r="G321" s="147" t="s">
        <v>875</v>
      </c>
      <c r="H321" s="148">
        <v>120</v>
      </c>
      <c r="I321" s="149"/>
      <c r="J321" s="149">
        <f>ROUND(I321*H321,2)</f>
        <v>0</v>
      </c>
      <c r="K321" s="150"/>
      <c r="L321" s="27"/>
      <c r="M321" s="151" t="s">
        <v>1</v>
      </c>
      <c r="N321" s="152" t="s">
        <v>34</v>
      </c>
      <c r="O321" s="153">
        <v>0</v>
      </c>
      <c r="P321" s="153">
        <f>O321*H321</f>
        <v>0</v>
      </c>
      <c r="Q321" s="153">
        <v>0</v>
      </c>
      <c r="R321" s="153">
        <f>Q321*H321</f>
        <v>0</v>
      </c>
      <c r="S321" s="153">
        <v>0</v>
      </c>
      <c r="T321" s="154">
        <f>S321*H321</f>
        <v>0</v>
      </c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R321" s="155" t="s">
        <v>131</v>
      </c>
      <c r="AT321" s="155" t="s">
        <v>127</v>
      </c>
      <c r="AU321" s="155" t="s">
        <v>78</v>
      </c>
      <c r="AY321" s="14" t="s">
        <v>124</v>
      </c>
      <c r="BE321" s="156">
        <f>IF(N321="základní",J321,0)</f>
        <v>0</v>
      </c>
      <c r="BF321" s="156">
        <f>IF(N321="snížená",J321,0)</f>
        <v>0</v>
      </c>
      <c r="BG321" s="156">
        <f>IF(N321="zákl. přenesená",J321,0)</f>
        <v>0</v>
      </c>
      <c r="BH321" s="156">
        <f>IF(N321="sníž. přenesená",J321,0)</f>
        <v>0</v>
      </c>
      <c r="BI321" s="156">
        <f>IF(N321="nulová",J321,0)</f>
        <v>0</v>
      </c>
      <c r="BJ321" s="14" t="s">
        <v>76</v>
      </c>
      <c r="BK321" s="156">
        <f>ROUND(I321*H321,2)</f>
        <v>0</v>
      </c>
      <c r="BL321" s="14" t="s">
        <v>131</v>
      </c>
      <c r="BM321" s="155" t="s">
        <v>876</v>
      </c>
    </row>
    <row r="322" spans="1:65" s="2" customFormat="1" ht="24.2" customHeight="1" x14ac:dyDescent="0.2">
      <c r="A322" s="26"/>
      <c r="B322" s="143"/>
      <c r="C322" s="144" t="s">
        <v>877</v>
      </c>
      <c r="D322" s="144" t="s">
        <v>127</v>
      </c>
      <c r="E322" s="145" t="s">
        <v>878</v>
      </c>
      <c r="F322" s="146" t="s">
        <v>879</v>
      </c>
      <c r="G322" s="147" t="s">
        <v>875</v>
      </c>
      <c r="H322" s="148">
        <v>75</v>
      </c>
      <c r="I322" s="149"/>
      <c r="J322" s="149">
        <f>ROUND(I322*H322,2)</f>
        <v>0</v>
      </c>
      <c r="K322" s="150"/>
      <c r="L322" s="27"/>
      <c r="M322" s="151" t="s">
        <v>1</v>
      </c>
      <c r="N322" s="152" t="s">
        <v>34</v>
      </c>
      <c r="O322" s="153">
        <v>0.26600000000000001</v>
      </c>
      <c r="P322" s="153">
        <f>O322*H322</f>
        <v>19.950000000000003</v>
      </c>
      <c r="Q322" s="153">
        <v>6.9999999999999994E-5</v>
      </c>
      <c r="R322" s="153">
        <f>Q322*H322</f>
        <v>5.2499999999999995E-3</v>
      </c>
      <c r="S322" s="153">
        <v>0</v>
      </c>
      <c r="T322" s="154">
        <f>S322*H322</f>
        <v>0</v>
      </c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R322" s="155" t="s">
        <v>131</v>
      </c>
      <c r="AT322" s="155" t="s">
        <v>127</v>
      </c>
      <c r="AU322" s="155" t="s">
        <v>78</v>
      </c>
      <c r="AY322" s="14" t="s">
        <v>124</v>
      </c>
      <c r="BE322" s="156">
        <f>IF(N322="základní",J322,0)</f>
        <v>0</v>
      </c>
      <c r="BF322" s="156">
        <f>IF(N322="snížená",J322,0)</f>
        <v>0</v>
      </c>
      <c r="BG322" s="156">
        <f>IF(N322="zákl. přenesená",J322,0)</f>
        <v>0</v>
      </c>
      <c r="BH322" s="156">
        <f>IF(N322="sníž. přenesená",J322,0)</f>
        <v>0</v>
      </c>
      <c r="BI322" s="156">
        <f>IF(N322="nulová",J322,0)</f>
        <v>0</v>
      </c>
      <c r="BJ322" s="14" t="s">
        <v>76</v>
      </c>
      <c r="BK322" s="156">
        <f>ROUND(I322*H322,2)</f>
        <v>0</v>
      </c>
      <c r="BL322" s="14" t="s">
        <v>131</v>
      </c>
      <c r="BM322" s="155" t="s">
        <v>880</v>
      </c>
    </row>
    <row r="323" spans="1:65" s="2" customFormat="1" ht="14.45" customHeight="1" x14ac:dyDescent="0.2">
      <c r="A323" s="26"/>
      <c r="B323" s="143"/>
      <c r="C323" s="234" t="s">
        <v>881</v>
      </c>
      <c r="D323" s="234" t="s">
        <v>205</v>
      </c>
      <c r="E323" s="235" t="s">
        <v>882</v>
      </c>
      <c r="F323" s="236" t="s">
        <v>883</v>
      </c>
      <c r="G323" s="237" t="s">
        <v>875</v>
      </c>
      <c r="H323" s="238">
        <v>75</v>
      </c>
      <c r="I323" s="239"/>
      <c r="J323" s="239">
        <f>ROUND(I323*H323,2)</f>
        <v>0</v>
      </c>
      <c r="K323" s="157"/>
      <c r="L323" s="158"/>
      <c r="M323" s="159" t="s">
        <v>1</v>
      </c>
      <c r="N323" s="160" t="s">
        <v>34</v>
      </c>
      <c r="O323" s="153">
        <v>0</v>
      </c>
      <c r="P323" s="153">
        <f>O323*H323</f>
        <v>0</v>
      </c>
      <c r="Q323" s="153">
        <v>0</v>
      </c>
      <c r="R323" s="153">
        <f>Q323*H323</f>
        <v>0</v>
      </c>
      <c r="S323" s="153">
        <v>0</v>
      </c>
      <c r="T323" s="154">
        <f>S323*H323</f>
        <v>0</v>
      </c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R323" s="155" t="s">
        <v>207</v>
      </c>
      <c r="AT323" s="155" t="s">
        <v>205</v>
      </c>
      <c r="AU323" s="155" t="s">
        <v>78</v>
      </c>
      <c r="AY323" s="14" t="s">
        <v>124</v>
      </c>
      <c r="BE323" s="156">
        <f>IF(N323="základní",J323,0)</f>
        <v>0</v>
      </c>
      <c r="BF323" s="156">
        <f>IF(N323="snížená",J323,0)</f>
        <v>0</v>
      </c>
      <c r="BG323" s="156">
        <f>IF(N323="zákl. přenesená",J323,0)</f>
        <v>0</v>
      </c>
      <c r="BH323" s="156">
        <f>IF(N323="sníž. přenesená",J323,0)</f>
        <v>0</v>
      </c>
      <c r="BI323" s="156">
        <f>IF(N323="nulová",J323,0)</f>
        <v>0</v>
      </c>
      <c r="BJ323" s="14" t="s">
        <v>76</v>
      </c>
      <c r="BK323" s="156">
        <f>ROUND(I323*H323,2)</f>
        <v>0</v>
      </c>
      <c r="BL323" s="14" t="s">
        <v>131</v>
      </c>
      <c r="BM323" s="155" t="s">
        <v>884</v>
      </c>
    </row>
    <row r="324" spans="1:65" s="2" customFormat="1" ht="24.2" customHeight="1" x14ac:dyDescent="0.2">
      <c r="A324" s="26"/>
      <c r="B324" s="143"/>
      <c r="C324" s="144" t="s">
        <v>885</v>
      </c>
      <c r="D324" s="144" t="s">
        <v>127</v>
      </c>
      <c r="E324" s="145" t="s">
        <v>886</v>
      </c>
      <c r="F324" s="146" t="s">
        <v>887</v>
      </c>
      <c r="G324" s="147" t="s">
        <v>234</v>
      </c>
      <c r="H324" s="148">
        <v>311.25</v>
      </c>
      <c r="I324" s="149"/>
      <c r="J324" s="149">
        <f>ROUND(I324*H324,2)</f>
        <v>0</v>
      </c>
      <c r="K324" s="150"/>
      <c r="L324" s="27"/>
      <c r="M324" s="151" t="s">
        <v>1</v>
      </c>
      <c r="N324" s="152" t="s">
        <v>34</v>
      </c>
      <c r="O324" s="153">
        <v>0</v>
      </c>
      <c r="P324" s="153">
        <f>O324*H324</f>
        <v>0</v>
      </c>
      <c r="Q324" s="153">
        <v>0</v>
      </c>
      <c r="R324" s="153">
        <f>Q324*H324</f>
        <v>0</v>
      </c>
      <c r="S324" s="153">
        <v>0</v>
      </c>
      <c r="T324" s="154">
        <f>S324*H324</f>
        <v>0</v>
      </c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R324" s="155" t="s">
        <v>131</v>
      </c>
      <c r="AT324" s="155" t="s">
        <v>127</v>
      </c>
      <c r="AU324" s="155" t="s">
        <v>78</v>
      </c>
      <c r="AY324" s="14" t="s">
        <v>124</v>
      </c>
      <c r="BE324" s="156">
        <f>IF(N324="základní",J324,0)</f>
        <v>0</v>
      </c>
      <c r="BF324" s="156">
        <f>IF(N324="snížená",J324,0)</f>
        <v>0</v>
      </c>
      <c r="BG324" s="156">
        <f>IF(N324="zákl. přenesená",J324,0)</f>
        <v>0</v>
      </c>
      <c r="BH324" s="156">
        <f>IF(N324="sníž. přenesená",J324,0)</f>
        <v>0</v>
      </c>
      <c r="BI324" s="156">
        <f>IF(N324="nulová",J324,0)</f>
        <v>0</v>
      </c>
      <c r="BJ324" s="14" t="s">
        <v>76</v>
      </c>
      <c r="BK324" s="156">
        <f>ROUND(I324*H324,2)</f>
        <v>0</v>
      </c>
      <c r="BL324" s="14" t="s">
        <v>131</v>
      </c>
      <c r="BM324" s="155" t="s">
        <v>888</v>
      </c>
    </row>
    <row r="325" spans="1:65" s="2" customFormat="1" ht="24.2" customHeight="1" x14ac:dyDescent="0.2">
      <c r="A325" s="26"/>
      <c r="B325" s="143"/>
      <c r="C325" s="144" t="s">
        <v>889</v>
      </c>
      <c r="D325" s="144" t="s">
        <v>127</v>
      </c>
      <c r="E325" s="145" t="s">
        <v>890</v>
      </c>
      <c r="F325" s="146" t="s">
        <v>891</v>
      </c>
      <c r="G325" s="147" t="s">
        <v>234</v>
      </c>
      <c r="H325" s="148">
        <v>311.25</v>
      </c>
      <c r="I325" s="149"/>
      <c r="J325" s="149">
        <f>ROUND(I325*H325,2)</f>
        <v>0</v>
      </c>
      <c r="K325" s="150"/>
      <c r="L325" s="27"/>
      <c r="M325" s="151" t="s">
        <v>1</v>
      </c>
      <c r="N325" s="152" t="s">
        <v>34</v>
      </c>
      <c r="O325" s="153">
        <v>0</v>
      </c>
      <c r="P325" s="153">
        <f>O325*H325</f>
        <v>0</v>
      </c>
      <c r="Q325" s="153">
        <v>0</v>
      </c>
      <c r="R325" s="153">
        <f>Q325*H325</f>
        <v>0</v>
      </c>
      <c r="S325" s="153">
        <v>0</v>
      </c>
      <c r="T325" s="154">
        <f>S325*H325</f>
        <v>0</v>
      </c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R325" s="155" t="s">
        <v>131</v>
      </c>
      <c r="AT325" s="155" t="s">
        <v>127</v>
      </c>
      <c r="AU325" s="155" t="s">
        <v>78</v>
      </c>
      <c r="AY325" s="14" t="s">
        <v>124</v>
      </c>
      <c r="BE325" s="156">
        <f>IF(N325="základní",J325,0)</f>
        <v>0</v>
      </c>
      <c r="BF325" s="156">
        <f>IF(N325="snížená",J325,0)</f>
        <v>0</v>
      </c>
      <c r="BG325" s="156">
        <f>IF(N325="zákl. přenesená",J325,0)</f>
        <v>0</v>
      </c>
      <c r="BH325" s="156">
        <f>IF(N325="sníž. přenesená",J325,0)</f>
        <v>0</v>
      </c>
      <c r="BI325" s="156">
        <f>IF(N325="nulová",J325,0)</f>
        <v>0</v>
      </c>
      <c r="BJ325" s="14" t="s">
        <v>76</v>
      </c>
      <c r="BK325" s="156">
        <f>ROUND(I325*H325,2)</f>
        <v>0</v>
      </c>
      <c r="BL325" s="14" t="s">
        <v>131</v>
      </c>
      <c r="BM325" s="155" t="s">
        <v>892</v>
      </c>
    </row>
    <row r="326" spans="1:65" s="12" customFormat="1" ht="22.9" customHeight="1" x14ac:dyDescent="0.2">
      <c r="B326" s="131"/>
      <c r="D326" s="132" t="s">
        <v>68</v>
      </c>
      <c r="E326" s="141" t="s">
        <v>240</v>
      </c>
      <c r="F326" s="141" t="s">
        <v>241</v>
      </c>
      <c r="J326" s="142">
        <f>BK326</f>
        <v>0</v>
      </c>
      <c r="L326" s="131"/>
      <c r="M326" s="135"/>
      <c r="N326" s="136"/>
      <c r="O326" s="136"/>
      <c r="P326" s="137">
        <f>SUM(P327:P328)</f>
        <v>0.31</v>
      </c>
      <c r="Q326" s="136"/>
      <c r="R326" s="137">
        <f>SUM(R327:R328)</f>
        <v>2.0000000000000001E-4</v>
      </c>
      <c r="S326" s="136"/>
      <c r="T326" s="138">
        <f>SUM(T327:T328)</f>
        <v>0</v>
      </c>
      <c r="AR326" s="132" t="s">
        <v>78</v>
      </c>
      <c r="AT326" s="139" t="s">
        <v>68</v>
      </c>
      <c r="AU326" s="139" t="s">
        <v>76</v>
      </c>
      <c r="AY326" s="132" t="s">
        <v>124</v>
      </c>
      <c r="BK326" s="140">
        <f>SUM(BK327:BK328)</f>
        <v>0</v>
      </c>
    </row>
    <row r="327" spans="1:65" s="2" customFormat="1" ht="24.2" customHeight="1" x14ac:dyDescent="0.2">
      <c r="A327" s="26"/>
      <c r="B327" s="143"/>
      <c r="C327" s="144" t="s">
        <v>893</v>
      </c>
      <c r="D327" s="144" t="s">
        <v>127</v>
      </c>
      <c r="E327" s="145" t="s">
        <v>894</v>
      </c>
      <c r="F327" s="146" t="s">
        <v>895</v>
      </c>
      <c r="G327" s="147" t="s">
        <v>130</v>
      </c>
      <c r="H327" s="148">
        <v>76</v>
      </c>
      <c r="I327" s="149"/>
      <c r="J327" s="149">
        <f>ROUND(I327*H327,2)</f>
        <v>0</v>
      </c>
      <c r="K327" s="150"/>
      <c r="L327" s="27"/>
      <c r="M327" s="151" t="s">
        <v>1</v>
      </c>
      <c r="N327" s="152" t="s">
        <v>34</v>
      </c>
      <c r="O327" s="153">
        <v>0</v>
      </c>
      <c r="P327" s="153">
        <f>O327*H327</f>
        <v>0</v>
      </c>
      <c r="Q327" s="153">
        <v>0</v>
      </c>
      <c r="R327" s="153">
        <f>Q327*H327</f>
        <v>0</v>
      </c>
      <c r="S327" s="153">
        <v>0</v>
      </c>
      <c r="T327" s="154">
        <f>S327*H327</f>
        <v>0</v>
      </c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R327" s="155" t="s">
        <v>131</v>
      </c>
      <c r="AT327" s="155" t="s">
        <v>127</v>
      </c>
      <c r="AU327" s="155" t="s">
        <v>78</v>
      </c>
      <c r="AY327" s="14" t="s">
        <v>124</v>
      </c>
      <c r="BE327" s="156">
        <f>IF(N327="základní",J327,0)</f>
        <v>0</v>
      </c>
      <c r="BF327" s="156">
        <f>IF(N327="snížená",J327,0)</f>
        <v>0</v>
      </c>
      <c r="BG327" s="156">
        <f>IF(N327="zákl. přenesená",J327,0)</f>
        <v>0</v>
      </c>
      <c r="BH327" s="156">
        <f>IF(N327="sníž. přenesená",J327,0)</f>
        <v>0</v>
      </c>
      <c r="BI327" s="156">
        <f>IF(N327="nulová",J327,0)</f>
        <v>0</v>
      </c>
      <c r="BJ327" s="14" t="s">
        <v>76</v>
      </c>
      <c r="BK327" s="156">
        <f>ROUND(I327*H327,2)</f>
        <v>0</v>
      </c>
      <c r="BL327" s="14" t="s">
        <v>131</v>
      </c>
      <c r="BM327" s="155" t="s">
        <v>896</v>
      </c>
    </row>
    <row r="328" spans="1:65" s="2" customFormat="1" ht="24.2" customHeight="1" x14ac:dyDescent="0.2">
      <c r="A328" s="26"/>
      <c r="B328" s="143"/>
      <c r="C328" s="144" t="s">
        <v>897</v>
      </c>
      <c r="D328" s="144" t="s">
        <v>127</v>
      </c>
      <c r="E328" s="145" t="s">
        <v>898</v>
      </c>
      <c r="F328" s="146" t="s">
        <v>899</v>
      </c>
      <c r="G328" s="147" t="s">
        <v>130</v>
      </c>
      <c r="H328" s="148">
        <v>10</v>
      </c>
      <c r="I328" s="149"/>
      <c r="J328" s="149">
        <f>ROUND(I328*H328,2)</f>
        <v>0</v>
      </c>
      <c r="K328" s="150"/>
      <c r="L328" s="27"/>
      <c r="M328" s="151" t="s">
        <v>1</v>
      </c>
      <c r="N328" s="152" t="s">
        <v>34</v>
      </c>
      <c r="O328" s="153">
        <v>3.1E-2</v>
      </c>
      <c r="P328" s="153">
        <f>O328*H328</f>
        <v>0.31</v>
      </c>
      <c r="Q328" s="153">
        <v>2.0000000000000002E-5</v>
      </c>
      <c r="R328" s="153">
        <f>Q328*H328</f>
        <v>2.0000000000000001E-4</v>
      </c>
      <c r="S328" s="153">
        <v>0</v>
      </c>
      <c r="T328" s="154">
        <f>S328*H328</f>
        <v>0</v>
      </c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R328" s="155" t="s">
        <v>131</v>
      </c>
      <c r="AT328" s="155" t="s">
        <v>127</v>
      </c>
      <c r="AU328" s="155" t="s">
        <v>78</v>
      </c>
      <c r="AY328" s="14" t="s">
        <v>124</v>
      </c>
      <c r="BE328" s="156">
        <f>IF(N328="základní",J328,0)</f>
        <v>0</v>
      </c>
      <c r="BF328" s="156">
        <f>IF(N328="snížená",J328,0)</f>
        <v>0</v>
      </c>
      <c r="BG328" s="156">
        <f>IF(N328="zákl. přenesená",J328,0)</f>
        <v>0</v>
      </c>
      <c r="BH328" s="156">
        <f>IF(N328="sníž. přenesená",J328,0)</f>
        <v>0</v>
      </c>
      <c r="BI328" s="156">
        <f>IF(N328="nulová",J328,0)</f>
        <v>0</v>
      </c>
      <c r="BJ328" s="14" t="s">
        <v>76</v>
      </c>
      <c r="BK328" s="156">
        <f>ROUND(I328*H328,2)</f>
        <v>0</v>
      </c>
      <c r="BL328" s="14" t="s">
        <v>131</v>
      </c>
      <c r="BM328" s="155" t="s">
        <v>900</v>
      </c>
    </row>
    <row r="329" spans="1:65" s="12" customFormat="1" ht="22.9" customHeight="1" x14ac:dyDescent="0.2">
      <c r="B329" s="131"/>
      <c r="D329" s="132" t="s">
        <v>68</v>
      </c>
      <c r="E329" s="141" t="s">
        <v>901</v>
      </c>
      <c r="F329" s="141" t="s">
        <v>902</v>
      </c>
      <c r="J329" s="142">
        <f>BK329</f>
        <v>0</v>
      </c>
      <c r="L329" s="131"/>
      <c r="M329" s="135"/>
      <c r="N329" s="136"/>
      <c r="O329" s="136"/>
      <c r="P329" s="137">
        <f>SUM(P330:P336)</f>
        <v>0</v>
      </c>
      <c r="Q329" s="136"/>
      <c r="R329" s="137">
        <f>SUM(R330:R336)</f>
        <v>0</v>
      </c>
      <c r="S329" s="136"/>
      <c r="T329" s="138">
        <f>SUM(T330:T336)</f>
        <v>0</v>
      </c>
      <c r="AR329" s="132" t="s">
        <v>76</v>
      </c>
      <c r="AT329" s="139" t="s">
        <v>68</v>
      </c>
      <c r="AU329" s="139" t="s">
        <v>76</v>
      </c>
      <c r="AY329" s="132" t="s">
        <v>124</v>
      </c>
      <c r="BK329" s="140">
        <f>SUM(BK330:BK336)</f>
        <v>0</v>
      </c>
    </row>
    <row r="330" spans="1:65" s="2" customFormat="1" ht="14.45" customHeight="1" x14ac:dyDescent="0.2">
      <c r="A330" s="26"/>
      <c r="B330" s="143"/>
      <c r="C330" s="144" t="s">
        <v>903</v>
      </c>
      <c r="D330" s="144" t="s">
        <v>127</v>
      </c>
      <c r="E330" s="145" t="s">
        <v>904</v>
      </c>
      <c r="F330" s="146" t="s">
        <v>905</v>
      </c>
      <c r="G330" s="147" t="s">
        <v>906</v>
      </c>
      <c r="H330" s="148">
        <v>24</v>
      </c>
      <c r="I330" s="149"/>
      <c r="J330" s="149">
        <f t="shared" ref="J330:J336" si="80">ROUND(I330*H330,2)</f>
        <v>0</v>
      </c>
      <c r="K330" s="150"/>
      <c r="L330" s="27"/>
      <c r="M330" s="151" t="s">
        <v>1</v>
      </c>
      <c r="N330" s="152" t="s">
        <v>34</v>
      </c>
      <c r="O330" s="153">
        <v>0</v>
      </c>
      <c r="P330" s="153">
        <f t="shared" ref="P330:P336" si="81">O330*H330</f>
        <v>0</v>
      </c>
      <c r="Q330" s="153">
        <v>0</v>
      </c>
      <c r="R330" s="153">
        <f t="shared" ref="R330:R336" si="82">Q330*H330</f>
        <v>0</v>
      </c>
      <c r="S330" s="153">
        <v>0</v>
      </c>
      <c r="T330" s="154">
        <f t="shared" ref="T330:T336" si="83">S330*H330</f>
        <v>0</v>
      </c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R330" s="155" t="s">
        <v>140</v>
      </c>
      <c r="AT330" s="155" t="s">
        <v>127</v>
      </c>
      <c r="AU330" s="155" t="s">
        <v>78</v>
      </c>
      <c r="AY330" s="14" t="s">
        <v>124</v>
      </c>
      <c r="BE330" s="156">
        <f t="shared" ref="BE330:BE336" si="84">IF(N330="základní",J330,0)</f>
        <v>0</v>
      </c>
      <c r="BF330" s="156">
        <f t="shared" ref="BF330:BF336" si="85">IF(N330="snížená",J330,0)</f>
        <v>0</v>
      </c>
      <c r="BG330" s="156">
        <f t="shared" ref="BG330:BG336" si="86">IF(N330="zákl. přenesená",J330,0)</f>
        <v>0</v>
      </c>
      <c r="BH330" s="156">
        <f t="shared" ref="BH330:BH336" si="87">IF(N330="sníž. přenesená",J330,0)</f>
        <v>0</v>
      </c>
      <c r="BI330" s="156">
        <f t="shared" ref="BI330:BI336" si="88">IF(N330="nulová",J330,0)</f>
        <v>0</v>
      </c>
      <c r="BJ330" s="14" t="s">
        <v>76</v>
      </c>
      <c r="BK330" s="156">
        <f t="shared" ref="BK330:BK336" si="89">ROUND(I330*H330,2)</f>
        <v>0</v>
      </c>
      <c r="BL330" s="14" t="s">
        <v>140</v>
      </c>
      <c r="BM330" s="155" t="s">
        <v>907</v>
      </c>
    </row>
    <row r="331" spans="1:65" s="2" customFormat="1" ht="14.45" customHeight="1" x14ac:dyDescent="0.2">
      <c r="A331" s="26"/>
      <c r="B331" s="143"/>
      <c r="C331" s="144" t="s">
        <v>908</v>
      </c>
      <c r="D331" s="144" t="s">
        <v>127</v>
      </c>
      <c r="E331" s="145" t="s">
        <v>909</v>
      </c>
      <c r="F331" s="146" t="s">
        <v>910</v>
      </c>
      <c r="G331" s="147" t="s">
        <v>906</v>
      </c>
      <c r="H331" s="148">
        <v>16</v>
      </c>
      <c r="I331" s="149"/>
      <c r="J331" s="149">
        <f t="shared" si="80"/>
        <v>0</v>
      </c>
      <c r="K331" s="150"/>
      <c r="L331" s="27"/>
      <c r="M331" s="151" t="s">
        <v>1</v>
      </c>
      <c r="N331" s="152" t="s">
        <v>34</v>
      </c>
      <c r="O331" s="153">
        <v>0</v>
      </c>
      <c r="P331" s="153">
        <f t="shared" si="81"/>
        <v>0</v>
      </c>
      <c r="Q331" s="153">
        <v>0</v>
      </c>
      <c r="R331" s="153">
        <f t="shared" si="82"/>
        <v>0</v>
      </c>
      <c r="S331" s="153">
        <v>0</v>
      </c>
      <c r="T331" s="154">
        <f t="shared" si="83"/>
        <v>0</v>
      </c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R331" s="155" t="s">
        <v>140</v>
      </c>
      <c r="AT331" s="155" t="s">
        <v>127</v>
      </c>
      <c r="AU331" s="155" t="s">
        <v>78</v>
      </c>
      <c r="AY331" s="14" t="s">
        <v>124</v>
      </c>
      <c r="BE331" s="156">
        <f t="shared" si="84"/>
        <v>0</v>
      </c>
      <c r="BF331" s="156">
        <f t="shared" si="85"/>
        <v>0</v>
      </c>
      <c r="BG331" s="156">
        <f t="shared" si="86"/>
        <v>0</v>
      </c>
      <c r="BH331" s="156">
        <f t="shared" si="87"/>
        <v>0</v>
      </c>
      <c r="BI331" s="156">
        <f t="shared" si="88"/>
        <v>0</v>
      </c>
      <c r="BJ331" s="14" t="s">
        <v>76</v>
      </c>
      <c r="BK331" s="156">
        <f t="shared" si="89"/>
        <v>0</v>
      </c>
      <c r="BL331" s="14" t="s">
        <v>140</v>
      </c>
      <c r="BM331" s="155" t="s">
        <v>911</v>
      </c>
    </row>
    <row r="332" spans="1:65" s="2" customFormat="1" ht="14.45" customHeight="1" x14ac:dyDescent="0.2">
      <c r="A332" s="26"/>
      <c r="B332" s="143"/>
      <c r="C332" s="144" t="s">
        <v>912</v>
      </c>
      <c r="D332" s="144" t="s">
        <v>127</v>
      </c>
      <c r="E332" s="145" t="s">
        <v>913</v>
      </c>
      <c r="F332" s="146" t="s">
        <v>914</v>
      </c>
      <c r="G332" s="147" t="s">
        <v>457</v>
      </c>
      <c r="H332" s="148">
        <v>1</v>
      </c>
      <c r="I332" s="149"/>
      <c r="J332" s="149">
        <f t="shared" si="80"/>
        <v>0</v>
      </c>
      <c r="K332" s="150"/>
      <c r="L332" s="27"/>
      <c r="M332" s="151" t="s">
        <v>1</v>
      </c>
      <c r="N332" s="152" t="s">
        <v>34</v>
      </c>
      <c r="O332" s="153">
        <v>0</v>
      </c>
      <c r="P332" s="153">
        <f t="shared" si="81"/>
        <v>0</v>
      </c>
      <c r="Q332" s="153">
        <v>0</v>
      </c>
      <c r="R332" s="153">
        <f t="shared" si="82"/>
        <v>0</v>
      </c>
      <c r="S332" s="153">
        <v>0</v>
      </c>
      <c r="T332" s="154">
        <f t="shared" si="83"/>
        <v>0</v>
      </c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R332" s="155" t="s">
        <v>140</v>
      </c>
      <c r="AT332" s="155" t="s">
        <v>127</v>
      </c>
      <c r="AU332" s="155" t="s">
        <v>78</v>
      </c>
      <c r="AY332" s="14" t="s">
        <v>124</v>
      </c>
      <c r="BE332" s="156">
        <f t="shared" si="84"/>
        <v>0</v>
      </c>
      <c r="BF332" s="156">
        <f t="shared" si="85"/>
        <v>0</v>
      </c>
      <c r="BG332" s="156">
        <f t="shared" si="86"/>
        <v>0</v>
      </c>
      <c r="BH332" s="156">
        <f t="shared" si="87"/>
        <v>0</v>
      </c>
      <c r="BI332" s="156">
        <f t="shared" si="88"/>
        <v>0</v>
      </c>
      <c r="BJ332" s="14" t="s">
        <v>76</v>
      </c>
      <c r="BK332" s="156">
        <f t="shared" si="89"/>
        <v>0</v>
      </c>
      <c r="BL332" s="14" t="s">
        <v>140</v>
      </c>
      <c r="BM332" s="155" t="s">
        <v>915</v>
      </c>
    </row>
    <row r="333" spans="1:65" s="2" customFormat="1" ht="14.45" customHeight="1" x14ac:dyDescent="0.2">
      <c r="A333" s="26"/>
      <c r="B333" s="143"/>
      <c r="C333" s="144" t="s">
        <v>916</v>
      </c>
      <c r="D333" s="144" t="s">
        <v>127</v>
      </c>
      <c r="E333" s="145" t="s">
        <v>917</v>
      </c>
      <c r="F333" s="146" t="s">
        <v>918</v>
      </c>
      <c r="G333" s="147" t="s">
        <v>906</v>
      </c>
      <c r="H333" s="148">
        <v>30</v>
      </c>
      <c r="I333" s="149"/>
      <c r="J333" s="149">
        <f t="shared" si="80"/>
        <v>0</v>
      </c>
      <c r="K333" s="150"/>
      <c r="L333" s="27"/>
      <c r="M333" s="151" t="s">
        <v>1</v>
      </c>
      <c r="N333" s="152" t="s">
        <v>34</v>
      </c>
      <c r="O333" s="153">
        <v>0</v>
      </c>
      <c r="P333" s="153">
        <f t="shared" si="81"/>
        <v>0</v>
      </c>
      <c r="Q333" s="153">
        <v>0</v>
      </c>
      <c r="R333" s="153">
        <f t="shared" si="82"/>
        <v>0</v>
      </c>
      <c r="S333" s="153">
        <v>0</v>
      </c>
      <c r="T333" s="154">
        <f t="shared" si="83"/>
        <v>0</v>
      </c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R333" s="155" t="s">
        <v>140</v>
      </c>
      <c r="AT333" s="155" t="s">
        <v>127</v>
      </c>
      <c r="AU333" s="155" t="s">
        <v>78</v>
      </c>
      <c r="AY333" s="14" t="s">
        <v>124</v>
      </c>
      <c r="BE333" s="156">
        <f t="shared" si="84"/>
        <v>0</v>
      </c>
      <c r="BF333" s="156">
        <f t="shared" si="85"/>
        <v>0</v>
      </c>
      <c r="BG333" s="156">
        <f t="shared" si="86"/>
        <v>0</v>
      </c>
      <c r="BH333" s="156">
        <f t="shared" si="87"/>
        <v>0</v>
      </c>
      <c r="BI333" s="156">
        <f t="shared" si="88"/>
        <v>0</v>
      </c>
      <c r="BJ333" s="14" t="s">
        <v>76</v>
      </c>
      <c r="BK333" s="156">
        <f t="shared" si="89"/>
        <v>0</v>
      </c>
      <c r="BL333" s="14" t="s">
        <v>140</v>
      </c>
      <c r="BM333" s="155" t="s">
        <v>919</v>
      </c>
    </row>
    <row r="334" spans="1:65" s="2" customFormat="1" ht="14.45" customHeight="1" x14ac:dyDescent="0.2">
      <c r="A334" s="26"/>
      <c r="B334" s="143"/>
      <c r="C334" s="144" t="s">
        <v>920</v>
      </c>
      <c r="D334" s="144" t="s">
        <v>127</v>
      </c>
      <c r="E334" s="145" t="s">
        <v>921</v>
      </c>
      <c r="F334" s="146" t="s">
        <v>922</v>
      </c>
      <c r="G334" s="147" t="s">
        <v>457</v>
      </c>
      <c r="H334" s="148">
        <v>1</v>
      </c>
      <c r="I334" s="149"/>
      <c r="J334" s="149">
        <f t="shared" si="80"/>
        <v>0</v>
      </c>
      <c r="K334" s="150"/>
      <c r="L334" s="27"/>
      <c r="M334" s="151" t="s">
        <v>1</v>
      </c>
      <c r="N334" s="152" t="s">
        <v>34</v>
      </c>
      <c r="O334" s="153">
        <v>0</v>
      </c>
      <c r="P334" s="153">
        <f t="shared" si="81"/>
        <v>0</v>
      </c>
      <c r="Q334" s="153">
        <v>0</v>
      </c>
      <c r="R334" s="153">
        <f t="shared" si="82"/>
        <v>0</v>
      </c>
      <c r="S334" s="153">
        <v>0</v>
      </c>
      <c r="T334" s="154">
        <f t="shared" si="83"/>
        <v>0</v>
      </c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R334" s="155" t="s">
        <v>140</v>
      </c>
      <c r="AT334" s="155" t="s">
        <v>127</v>
      </c>
      <c r="AU334" s="155" t="s">
        <v>78</v>
      </c>
      <c r="AY334" s="14" t="s">
        <v>124</v>
      </c>
      <c r="BE334" s="156">
        <f t="shared" si="84"/>
        <v>0</v>
      </c>
      <c r="BF334" s="156">
        <f t="shared" si="85"/>
        <v>0</v>
      </c>
      <c r="BG334" s="156">
        <f t="shared" si="86"/>
        <v>0</v>
      </c>
      <c r="BH334" s="156">
        <f t="shared" si="87"/>
        <v>0</v>
      </c>
      <c r="BI334" s="156">
        <f t="shared" si="88"/>
        <v>0</v>
      </c>
      <c r="BJ334" s="14" t="s">
        <v>76</v>
      </c>
      <c r="BK334" s="156">
        <f t="shared" si="89"/>
        <v>0</v>
      </c>
      <c r="BL334" s="14" t="s">
        <v>140</v>
      </c>
      <c r="BM334" s="155" t="s">
        <v>923</v>
      </c>
    </row>
    <row r="335" spans="1:65" s="2" customFormat="1" ht="14.45" customHeight="1" x14ac:dyDescent="0.2">
      <c r="A335" s="26"/>
      <c r="B335" s="143"/>
      <c r="C335" s="144" t="s">
        <v>924</v>
      </c>
      <c r="D335" s="144" t="s">
        <v>127</v>
      </c>
      <c r="E335" s="145" t="s">
        <v>925</v>
      </c>
      <c r="F335" s="146" t="s">
        <v>926</v>
      </c>
      <c r="G335" s="147" t="s">
        <v>457</v>
      </c>
      <c r="H335" s="148">
        <v>1</v>
      </c>
      <c r="I335" s="149"/>
      <c r="J335" s="149">
        <f t="shared" si="80"/>
        <v>0</v>
      </c>
      <c r="K335" s="150"/>
      <c r="L335" s="27"/>
      <c r="M335" s="151" t="s">
        <v>1</v>
      </c>
      <c r="N335" s="152" t="s">
        <v>34</v>
      </c>
      <c r="O335" s="153">
        <v>0</v>
      </c>
      <c r="P335" s="153">
        <f t="shared" si="81"/>
        <v>0</v>
      </c>
      <c r="Q335" s="153">
        <v>0</v>
      </c>
      <c r="R335" s="153">
        <f t="shared" si="82"/>
        <v>0</v>
      </c>
      <c r="S335" s="153">
        <v>0</v>
      </c>
      <c r="T335" s="154">
        <f t="shared" si="83"/>
        <v>0</v>
      </c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R335" s="155" t="s">
        <v>140</v>
      </c>
      <c r="AT335" s="155" t="s">
        <v>127</v>
      </c>
      <c r="AU335" s="155" t="s">
        <v>78</v>
      </c>
      <c r="AY335" s="14" t="s">
        <v>124</v>
      </c>
      <c r="BE335" s="156">
        <f t="shared" si="84"/>
        <v>0</v>
      </c>
      <c r="BF335" s="156">
        <f t="shared" si="85"/>
        <v>0</v>
      </c>
      <c r="BG335" s="156">
        <f t="shared" si="86"/>
        <v>0</v>
      </c>
      <c r="BH335" s="156">
        <f t="shared" si="87"/>
        <v>0</v>
      </c>
      <c r="BI335" s="156">
        <f t="shared" si="88"/>
        <v>0</v>
      </c>
      <c r="BJ335" s="14" t="s">
        <v>76</v>
      </c>
      <c r="BK335" s="156">
        <f t="shared" si="89"/>
        <v>0</v>
      </c>
      <c r="BL335" s="14" t="s">
        <v>140</v>
      </c>
      <c r="BM335" s="155" t="s">
        <v>927</v>
      </c>
    </row>
    <row r="336" spans="1:65" s="2" customFormat="1" ht="14.45" customHeight="1" x14ac:dyDescent="0.2">
      <c r="A336" s="26"/>
      <c r="B336" s="143"/>
      <c r="C336" s="144" t="s">
        <v>928</v>
      </c>
      <c r="D336" s="144" t="s">
        <v>127</v>
      </c>
      <c r="E336" s="145" t="s">
        <v>929</v>
      </c>
      <c r="F336" s="146" t="s">
        <v>930</v>
      </c>
      <c r="G336" s="147" t="s">
        <v>457</v>
      </c>
      <c r="H336" s="148">
        <v>1</v>
      </c>
      <c r="I336" s="149"/>
      <c r="J336" s="149">
        <f t="shared" si="80"/>
        <v>0</v>
      </c>
      <c r="K336" s="150"/>
      <c r="L336" s="27"/>
      <c r="M336" s="161" t="s">
        <v>1</v>
      </c>
      <c r="N336" s="162" t="s">
        <v>34</v>
      </c>
      <c r="O336" s="163">
        <v>0</v>
      </c>
      <c r="P336" s="163">
        <f t="shared" si="81"/>
        <v>0</v>
      </c>
      <c r="Q336" s="163">
        <v>0</v>
      </c>
      <c r="R336" s="163">
        <f t="shared" si="82"/>
        <v>0</v>
      </c>
      <c r="S336" s="163">
        <v>0</v>
      </c>
      <c r="T336" s="164">
        <f t="shared" si="83"/>
        <v>0</v>
      </c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R336" s="155" t="s">
        <v>140</v>
      </c>
      <c r="AT336" s="155" t="s">
        <v>127</v>
      </c>
      <c r="AU336" s="155" t="s">
        <v>78</v>
      </c>
      <c r="AY336" s="14" t="s">
        <v>124</v>
      </c>
      <c r="BE336" s="156">
        <f t="shared" si="84"/>
        <v>0</v>
      </c>
      <c r="BF336" s="156">
        <f t="shared" si="85"/>
        <v>0</v>
      </c>
      <c r="BG336" s="156">
        <f t="shared" si="86"/>
        <v>0</v>
      </c>
      <c r="BH336" s="156">
        <f t="shared" si="87"/>
        <v>0</v>
      </c>
      <c r="BI336" s="156">
        <f t="shared" si="88"/>
        <v>0</v>
      </c>
      <c r="BJ336" s="14" t="s">
        <v>76</v>
      </c>
      <c r="BK336" s="156">
        <f t="shared" si="89"/>
        <v>0</v>
      </c>
      <c r="BL336" s="14" t="s">
        <v>140</v>
      </c>
      <c r="BM336" s="155" t="s">
        <v>931</v>
      </c>
    </row>
    <row r="337" spans="1:31" s="2" customFormat="1" ht="6.95" customHeight="1" x14ac:dyDescent="0.2">
      <c r="A337" s="26"/>
      <c r="B337" s="41"/>
      <c r="C337" s="42"/>
      <c r="D337" s="42"/>
      <c r="E337" s="42"/>
      <c r="F337" s="42"/>
      <c r="G337" s="42"/>
      <c r="H337" s="42"/>
      <c r="I337" s="42"/>
      <c r="J337" s="42"/>
      <c r="K337" s="42"/>
      <c r="L337" s="27"/>
      <c r="M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</row>
  </sheetData>
  <autoFilter ref="C131:K336" xr:uid="{00000000-0009-0000-0000-000002000000}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7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97"/>
  <sheetViews>
    <sheetView showGridLines="0" topLeftCell="A91" workbookViewId="0">
      <selection activeCell="I106" sqref="I106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x14ac:dyDescent="0.2">
      <c r="A1" s="92"/>
    </row>
    <row r="2" spans="1:46" s="1" customFormat="1" ht="36.950000000000003" customHeight="1" x14ac:dyDescent="0.2">
      <c r="L2" s="226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4" t="s">
        <v>89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78</v>
      </c>
    </row>
    <row r="4" spans="1:46" s="1" customFormat="1" ht="24.95" customHeight="1" x14ac:dyDescent="0.2">
      <c r="B4" s="17"/>
      <c r="D4" s="18" t="s">
        <v>96</v>
      </c>
      <c r="L4" s="17"/>
      <c r="M4" s="93" t="s">
        <v>10</v>
      </c>
      <c r="AT4" s="14" t="s">
        <v>3</v>
      </c>
    </row>
    <row r="5" spans="1:46" s="1" customFormat="1" ht="6.95" customHeight="1" x14ac:dyDescent="0.2">
      <c r="B5" s="17"/>
      <c r="L5" s="17"/>
    </row>
    <row r="6" spans="1:46" s="1" customFormat="1" ht="12" customHeight="1" x14ac:dyDescent="0.2">
      <c r="B6" s="17"/>
      <c r="D6" s="23" t="s">
        <v>14</v>
      </c>
      <c r="L6" s="17"/>
    </row>
    <row r="7" spans="1:46" s="1" customFormat="1" ht="16.5" customHeight="1" x14ac:dyDescent="0.2">
      <c r="B7" s="17"/>
      <c r="E7" s="232" t="str">
        <f>'Rekapitulace stavby'!K6</f>
        <v>KHS JmK - Rekonstrukce vytápění Blansko, Mlýnská 684/2</v>
      </c>
      <c r="F7" s="233"/>
      <c r="G7" s="233"/>
      <c r="H7" s="233"/>
      <c r="L7" s="17"/>
    </row>
    <row r="8" spans="1:46" s="1" customFormat="1" ht="12" customHeight="1" x14ac:dyDescent="0.2">
      <c r="B8" s="17"/>
      <c r="D8" s="23" t="s">
        <v>97</v>
      </c>
      <c r="L8" s="17"/>
    </row>
    <row r="9" spans="1:46" s="2" customFormat="1" ht="16.5" customHeight="1" x14ac:dyDescent="0.2">
      <c r="A9" s="26"/>
      <c r="B9" s="27"/>
      <c r="C9" s="26"/>
      <c r="D9" s="26"/>
      <c r="E9" s="232" t="s">
        <v>98</v>
      </c>
      <c r="F9" s="231"/>
      <c r="G9" s="231"/>
      <c r="H9" s="231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 x14ac:dyDescent="0.2">
      <c r="A10" s="26"/>
      <c r="B10" s="27"/>
      <c r="C10" s="26"/>
      <c r="D10" s="23" t="s">
        <v>99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 x14ac:dyDescent="0.2">
      <c r="A11" s="26"/>
      <c r="B11" s="27"/>
      <c r="C11" s="26"/>
      <c r="D11" s="26"/>
      <c r="E11" s="193" t="s">
        <v>932</v>
      </c>
      <c r="F11" s="231"/>
      <c r="G11" s="231"/>
      <c r="H11" s="231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x14ac:dyDescent="0.2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 x14ac:dyDescent="0.2">
      <c r="A13" s="26"/>
      <c r="B13" s="27"/>
      <c r="C13" s="26"/>
      <c r="D13" s="23" t="s">
        <v>16</v>
      </c>
      <c r="E13" s="26"/>
      <c r="F13" s="21" t="s">
        <v>1</v>
      </c>
      <c r="G13" s="26"/>
      <c r="H13" s="26"/>
      <c r="I13" s="23" t="s">
        <v>17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 x14ac:dyDescent="0.2">
      <c r="A14" s="26"/>
      <c r="B14" s="27"/>
      <c r="C14" s="26"/>
      <c r="D14" s="23" t="s">
        <v>18</v>
      </c>
      <c r="E14" s="26"/>
      <c r="F14" s="21" t="s">
        <v>19</v>
      </c>
      <c r="G14" s="26"/>
      <c r="H14" s="26"/>
      <c r="I14" s="23" t="s">
        <v>20</v>
      </c>
      <c r="J14" s="49">
        <f>'Rekapitulace stavby'!AN8</f>
        <v>44528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 x14ac:dyDescent="0.2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 x14ac:dyDescent="0.2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tr">
        <f>IF('Rekapitulace stavby'!AN10="","",'Rekapitulace stavby'!AN10)</f>
        <v/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 x14ac:dyDescent="0.2">
      <c r="A17" s="26"/>
      <c r="B17" s="27"/>
      <c r="C17" s="26"/>
      <c r="D17" s="26"/>
      <c r="E17" s="21" t="str">
        <f>IF('Rekapitulace stavby'!E11="","",'Rekapitulace stavby'!E11)</f>
        <v xml:space="preserve"> </v>
      </c>
      <c r="F17" s="26"/>
      <c r="G17" s="26"/>
      <c r="H17" s="26"/>
      <c r="I17" s="23" t="s">
        <v>23</v>
      </c>
      <c r="J17" s="21" t="str">
        <f>IF('Rekapitulace stavby'!AN11="","",'Rekapitulace stavby'!AN11)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 x14ac:dyDescent="0.2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 x14ac:dyDescent="0.2">
      <c r="A19" s="26"/>
      <c r="B19" s="27"/>
      <c r="C19" s="26"/>
      <c r="D19" s="23" t="s">
        <v>24</v>
      </c>
      <c r="E19" s="26"/>
      <c r="F19" s="171" t="str">
        <f>'D 2.1 - Zdroj tepla - tec...'!F129</f>
        <v>dokumentace pro výběr zhotovitele  (DVZ)</v>
      </c>
      <c r="G19" s="26"/>
      <c r="H19" s="26"/>
      <c r="I19" s="23" t="s">
        <v>22</v>
      </c>
      <c r="J19" s="21" t="str">
        <f>'Rekapitulace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 x14ac:dyDescent="0.2">
      <c r="A20" s="26"/>
      <c r="B20" s="27"/>
      <c r="C20" s="26"/>
      <c r="D20" s="26"/>
      <c r="E20" s="219" t="str">
        <f>'Rekapitulace stavby'!E14</f>
        <v xml:space="preserve"> </v>
      </c>
      <c r="F20" s="219"/>
      <c r="G20" s="219"/>
      <c r="H20" s="219"/>
      <c r="I20" s="23" t="s">
        <v>23</v>
      </c>
      <c r="J20" s="21" t="str">
        <f>'Rekapitulace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 x14ac:dyDescent="0.2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 x14ac:dyDescent="0.2">
      <c r="A22" s="26"/>
      <c r="B22" s="27"/>
      <c r="C22" s="26"/>
      <c r="D22" s="23" t="s">
        <v>25</v>
      </c>
      <c r="E22" s="26"/>
      <c r="F22" s="26"/>
      <c r="G22" s="26"/>
      <c r="H22" s="26"/>
      <c r="I22" s="23" t="s">
        <v>22</v>
      </c>
      <c r="J22" s="21" t="str">
        <f>IF('Rekapitulace stavby'!AN16="","",'Rekapitulace stavby'!AN16)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 x14ac:dyDescent="0.2">
      <c r="A23" s="26"/>
      <c r="B23" s="27"/>
      <c r="C23" s="26"/>
      <c r="D23" s="26"/>
      <c r="E23" s="21" t="str">
        <f>IF('Rekapitulace stavby'!E17="","",'Rekapitulace stavby'!E17)</f>
        <v xml:space="preserve"> </v>
      </c>
      <c r="F23" s="26"/>
      <c r="G23" s="26"/>
      <c r="H23" s="26"/>
      <c r="I23" s="23" t="s">
        <v>23</v>
      </c>
      <c r="J23" s="21" t="str">
        <f>IF('Rekapitulace stavby'!AN17="","",'Rekapitulace stavby'!AN17)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 x14ac:dyDescent="0.2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 x14ac:dyDescent="0.2">
      <c r="A25" s="26"/>
      <c r="B25" s="27"/>
      <c r="C25" s="26"/>
      <c r="D25" s="23" t="s">
        <v>27</v>
      </c>
      <c r="E25" s="26"/>
      <c r="F25" s="26"/>
      <c r="G25" s="26"/>
      <c r="H25" s="26"/>
      <c r="I25" s="23" t="s">
        <v>22</v>
      </c>
      <c r="J25" s="21" t="str">
        <f>IF('Rekapitulace stavby'!AN19="","",'Rekapitulace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 x14ac:dyDescent="0.2">
      <c r="A26" s="26"/>
      <c r="B26" s="27"/>
      <c r="C26" s="26"/>
      <c r="D26" s="26"/>
      <c r="E26" s="21" t="str">
        <f>IF('Rekapitulace stavby'!E20="","",'Rekapitulace stavby'!E20)</f>
        <v xml:space="preserve"> </v>
      </c>
      <c r="F26" s="26"/>
      <c r="G26" s="26"/>
      <c r="H26" s="26"/>
      <c r="I26" s="23" t="s">
        <v>23</v>
      </c>
      <c r="J26" s="21" t="str">
        <f>IF('Rekapitulace stavby'!AN20="","",'Rekapitulace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 x14ac:dyDescent="0.2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 x14ac:dyDescent="0.2">
      <c r="A28" s="26"/>
      <c r="B28" s="27"/>
      <c r="C28" s="26"/>
      <c r="D28" s="23" t="s">
        <v>28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 x14ac:dyDescent="0.2">
      <c r="A29" s="94"/>
      <c r="B29" s="95"/>
      <c r="C29" s="94"/>
      <c r="D29" s="94"/>
      <c r="E29" s="222" t="s">
        <v>1</v>
      </c>
      <c r="F29" s="222"/>
      <c r="G29" s="222"/>
      <c r="H29" s="222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5" customHeight="1" x14ac:dyDescent="0.2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 x14ac:dyDescent="0.2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 x14ac:dyDescent="0.2">
      <c r="A32" s="26"/>
      <c r="B32" s="27"/>
      <c r="C32" s="26"/>
      <c r="D32" s="97" t="s">
        <v>29</v>
      </c>
      <c r="E32" s="26"/>
      <c r="F32" s="26"/>
      <c r="G32" s="26"/>
      <c r="H32" s="26"/>
      <c r="I32" s="26"/>
      <c r="J32" s="65">
        <f>ROUND(J133,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 x14ac:dyDescent="0.2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 x14ac:dyDescent="0.2">
      <c r="A34" s="26"/>
      <c r="B34" s="27"/>
      <c r="C34" s="26"/>
      <c r="D34" s="26"/>
      <c r="E34" s="26"/>
      <c r="F34" s="30" t="s">
        <v>31</v>
      </c>
      <c r="G34" s="26"/>
      <c r="H34" s="26"/>
      <c r="I34" s="30" t="s">
        <v>30</v>
      </c>
      <c r="J34" s="30" t="s">
        <v>32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 x14ac:dyDescent="0.2">
      <c r="A35" s="26"/>
      <c r="B35" s="27"/>
      <c r="C35" s="26"/>
      <c r="D35" s="98" t="s">
        <v>33</v>
      </c>
      <c r="E35" s="23" t="s">
        <v>34</v>
      </c>
      <c r="F35" s="99">
        <f>ROUND((SUM(BE133:BE196)),  2)</f>
        <v>0</v>
      </c>
      <c r="G35" s="26"/>
      <c r="H35" s="26"/>
      <c r="I35" s="100">
        <v>0.21</v>
      </c>
      <c r="J35" s="99">
        <f>ROUND(((SUM(BE133:BE196))*I35),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 x14ac:dyDescent="0.2">
      <c r="A36" s="26"/>
      <c r="B36" s="27"/>
      <c r="C36" s="26"/>
      <c r="D36" s="26"/>
      <c r="E36" s="23" t="s">
        <v>35</v>
      </c>
      <c r="F36" s="99">
        <f>ROUND((SUM(BF133:BF196)),  2)</f>
        <v>0</v>
      </c>
      <c r="G36" s="26"/>
      <c r="H36" s="26"/>
      <c r="I36" s="100">
        <v>0.15</v>
      </c>
      <c r="J36" s="99">
        <f>ROUND(((SUM(BF133:BF196))*I36),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 x14ac:dyDescent="0.2">
      <c r="A37" s="26"/>
      <c r="B37" s="27"/>
      <c r="C37" s="26"/>
      <c r="D37" s="26"/>
      <c r="E37" s="23" t="s">
        <v>36</v>
      </c>
      <c r="F37" s="99">
        <f>ROUND((SUM(BG133:BG196)),  2)</f>
        <v>0</v>
      </c>
      <c r="G37" s="26"/>
      <c r="H37" s="26"/>
      <c r="I37" s="100">
        <v>0.21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 x14ac:dyDescent="0.2">
      <c r="A38" s="26"/>
      <c r="B38" s="27"/>
      <c r="C38" s="26"/>
      <c r="D38" s="26"/>
      <c r="E38" s="23" t="s">
        <v>37</v>
      </c>
      <c r="F38" s="99">
        <f>ROUND((SUM(BH133:BH196)),  2)</f>
        <v>0</v>
      </c>
      <c r="G38" s="26"/>
      <c r="H38" s="26"/>
      <c r="I38" s="100">
        <v>0.15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 x14ac:dyDescent="0.2">
      <c r="A39" s="26"/>
      <c r="B39" s="27"/>
      <c r="C39" s="26"/>
      <c r="D39" s="26"/>
      <c r="E39" s="23" t="s">
        <v>38</v>
      </c>
      <c r="F39" s="99">
        <f>ROUND((SUM(BI133:BI196)),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 x14ac:dyDescent="0.2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 x14ac:dyDescent="0.2">
      <c r="A41" s="26"/>
      <c r="B41" s="27"/>
      <c r="C41" s="101"/>
      <c r="D41" s="102" t="s">
        <v>39</v>
      </c>
      <c r="E41" s="54"/>
      <c r="F41" s="54"/>
      <c r="G41" s="103" t="s">
        <v>40</v>
      </c>
      <c r="H41" s="104" t="s">
        <v>41</v>
      </c>
      <c r="I41" s="54"/>
      <c r="J41" s="105">
        <f>SUM(J32:J39)</f>
        <v>0</v>
      </c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 x14ac:dyDescent="0.2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 x14ac:dyDescent="0.2">
      <c r="B43" s="17"/>
      <c r="L43" s="17"/>
    </row>
    <row r="44" spans="1:31" s="1" customFormat="1" ht="14.45" customHeight="1" x14ac:dyDescent="0.2">
      <c r="B44" s="17"/>
      <c r="L44" s="17"/>
    </row>
    <row r="45" spans="1:31" s="1" customFormat="1" ht="14.45" customHeight="1" x14ac:dyDescent="0.2">
      <c r="B45" s="17"/>
      <c r="L45" s="17"/>
    </row>
    <row r="46" spans="1:31" s="1" customFormat="1" ht="14.45" customHeight="1" x14ac:dyDescent="0.2">
      <c r="B46" s="17"/>
      <c r="L46" s="17"/>
    </row>
    <row r="47" spans="1:31" s="1" customFormat="1" ht="14.45" customHeight="1" x14ac:dyDescent="0.2">
      <c r="B47" s="17"/>
      <c r="L47" s="17"/>
    </row>
    <row r="48" spans="1:31" s="1" customFormat="1" ht="14.45" customHeight="1" x14ac:dyDescent="0.2">
      <c r="B48" s="17"/>
      <c r="L48" s="17"/>
    </row>
    <row r="49" spans="1:31" s="1" customFormat="1" ht="14.45" customHeight="1" x14ac:dyDescent="0.2">
      <c r="B49" s="17"/>
      <c r="L49" s="17"/>
    </row>
    <row r="50" spans="1:31" s="2" customFormat="1" ht="14.45" customHeight="1" x14ac:dyDescent="0.2">
      <c r="B50" s="36"/>
      <c r="D50" s="37" t="s">
        <v>42</v>
      </c>
      <c r="E50" s="38"/>
      <c r="F50" s="38"/>
      <c r="G50" s="37" t="s">
        <v>43</v>
      </c>
      <c r="H50" s="38"/>
      <c r="I50" s="38"/>
      <c r="J50" s="38"/>
      <c r="K50" s="38"/>
      <c r="L50" s="36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26"/>
      <c r="B61" s="27"/>
      <c r="C61" s="26"/>
      <c r="D61" s="39" t="s">
        <v>44</v>
      </c>
      <c r="E61" s="29"/>
      <c r="F61" s="107" t="s">
        <v>45</v>
      </c>
      <c r="G61" s="39" t="s">
        <v>44</v>
      </c>
      <c r="H61" s="29"/>
      <c r="I61" s="29"/>
      <c r="J61" s="108" t="s">
        <v>45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6"/>
      <c r="B65" s="27"/>
      <c r="C65" s="26"/>
      <c r="D65" s="37" t="s">
        <v>46</v>
      </c>
      <c r="E65" s="40"/>
      <c r="F65" s="40"/>
      <c r="G65" s="37" t="s">
        <v>47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2.75" x14ac:dyDescent="0.2">
      <c r="A76" s="26"/>
      <c r="B76" s="27"/>
      <c r="C76" s="26"/>
      <c r="D76" s="39" t="s">
        <v>44</v>
      </c>
      <c r="E76" s="29"/>
      <c r="F76" s="107" t="s">
        <v>45</v>
      </c>
      <c r="G76" s="39" t="s">
        <v>44</v>
      </c>
      <c r="H76" s="29"/>
      <c r="I76" s="29"/>
      <c r="J76" s="108" t="s">
        <v>45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 x14ac:dyDescent="0.2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 x14ac:dyDescent="0.2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 x14ac:dyDescent="0.2">
      <c r="A82" s="26"/>
      <c r="B82" s="27"/>
      <c r="C82" s="18" t="s">
        <v>101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 x14ac:dyDescent="0.2">
      <c r="A84" s="26"/>
      <c r="B84" s="27"/>
      <c r="C84" s="23" t="s">
        <v>14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 x14ac:dyDescent="0.2">
      <c r="A85" s="26"/>
      <c r="B85" s="27"/>
      <c r="C85" s="26"/>
      <c r="D85" s="26"/>
      <c r="E85" s="232" t="str">
        <f>E7</f>
        <v>KHS JmK - Rekonstrukce vytápění Blansko, Mlýnská 684/2</v>
      </c>
      <c r="F85" s="233"/>
      <c r="G85" s="233"/>
      <c r="H85" s="233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 x14ac:dyDescent="0.2">
      <c r="B86" s="17"/>
      <c r="C86" s="23" t="s">
        <v>97</v>
      </c>
      <c r="L86" s="17"/>
    </row>
    <row r="87" spans="1:31" s="2" customFormat="1" ht="16.5" customHeight="1" x14ac:dyDescent="0.2">
      <c r="A87" s="26"/>
      <c r="B87" s="27"/>
      <c r="C87" s="26"/>
      <c r="D87" s="26"/>
      <c r="E87" s="232" t="s">
        <v>98</v>
      </c>
      <c r="F87" s="231"/>
      <c r="G87" s="231"/>
      <c r="H87" s="231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 x14ac:dyDescent="0.2">
      <c r="A88" s="26"/>
      <c r="B88" s="27"/>
      <c r="C88" s="23" t="s">
        <v>99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 x14ac:dyDescent="0.2">
      <c r="A89" s="26"/>
      <c r="B89" s="27"/>
      <c r="C89" s="26"/>
      <c r="D89" s="26"/>
      <c r="E89" s="193" t="str">
        <f>E11</f>
        <v>D 2.2 - Zdroj tepla - stavební úpravy kotelna</v>
      </c>
      <c r="F89" s="231"/>
      <c r="G89" s="231"/>
      <c r="H89" s="231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 x14ac:dyDescent="0.2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 x14ac:dyDescent="0.2">
      <c r="A91" s="26"/>
      <c r="B91" s="27"/>
      <c r="C91" s="23" t="s">
        <v>18</v>
      </c>
      <c r="D91" s="26"/>
      <c r="E91" s="26"/>
      <c r="F91" s="21" t="str">
        <f>F14</f>
        <v xml:space="preserve"> </v>
      </c>
      <c r="G91" s="26"/>
      <c r="H91" s="26"/>
      <c r="I91" s="23" t="s">
        <v>20</v>
      </c>
      <c r="J91" s="49">
        <f>IF(J14="","",J14)</f>
        <v>44528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 x14ac:dyDescent="0.2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customHeight="1" x14ac:dyDescent="0.2">
      <c r="A93" s="26"/>
      <c r="B93" s="27"/>
      <c r="C93" s="23" t="s">
        <v>21</v>
      </c>
      <c r="D93" s="26"/>
      <c r="E93" s="26"/>
      <c r="F93" s="21" t="str">
        <f>E17</f>
        <v xml:space="preserve"> </v>
      </c>
      <c r="G93" s="26"/>
      <c r="H93" s="26"/>
      <c r="I93" s="23" t="s">
        <v>25</v>
      </c>
      <c r="J93" s="24" t="str">
        <f>E23</f>
        <v xml:space="preserve"> 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 x14ac:dyDescent="0.2">
      <c r="A94" s="26"/>
      <c r="B94" s="27"/>
      <c r="C94" s="23" t="s">
        <v>24</v>
      </c>
      <c r="D94" s="26"/>
      <c r="E94" s="26"/>
      <c r="F94" s="21" t="str">
        <f>F19</f>
        <v>dokumentace pro výběr zhotovitele  (DVZ)</v>
      </c>
      <c r="G94" s="26"/>
      <c r="H94" s="26"/>
      <c r="I94" s="23" t="s">
        <v>27</v>
      </c>
      <c r="J94" s="24" t="str">
        <f>E26</f>
        <v xml:space="preserve"> 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 x14ac:dyDescent="0.2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 x14ac:dyDescent="0.2">
      <c r="A96" s="26"/>
      <c r="B96" s="27"/>
      <c r="C96" s="109" t="s">
        <v>102</v>
      </c>
      <c r="D96" s="101"/>
      <c r="E96" s="101"/>
      <c r="F96" s="101"/>
      <c r="G96" s="101"/>
      <c r="H96" s="101"/>
      <c r="I96" s="101"/>
      <c r="J96" s="110" t="s">
        <v>103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 x14ac:dyDescent="0.2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 x14ac:dyDescent="0.2">
      <c r="A98" s="26"/>
      <c r="B98" s="27"/>
      <c r="C98" s="111" t="s">
        <v>104</v>
      </c>
      <c r="D98" s="26"/>
      <c r="E98" s="26"/>
      <c r="F98" s="26"/>
      <c r="G98" s="26"/>
      <c r="H98" s="26"/>
      <c r="I98" s="26"/>
      <c r="J98" s="65">
        <f>J133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105</v>
      </c>
    </row>
    <row r="99" spans="1:47" s="9" customFormat="1" ht="24.95" customHeight="1" x14ac:dyDescent="0.2">
      <c r="B99" s="112"/>
      <c r="D99" s="113" t="s">
        <v>933</v>
      </c>
      <c r="E99" s="114"/>
      <c r="F99" s="114"/>
      <c r="G99" s="114"/>
      <c r="H99" s="114"/>
      <c r="I99" s="114"/>
      <c r="J99" s="115">
        <f>J134</f>
        <v>0</v>
      </c>
      <c r="L99" s="112"/>
    </row>
    <row r="100" spans="1:47" s="10" customFormat="1" ht="19.899999999999999" customHeight="1" x14ac:dyDescent="0.2">
      <c r="B100" s="116"/>
      <c r="D100" s="117" t="s">
        <v>934</v>
      </c>
      <c r="E100" s="118"/>
      <c r="F100" s="118"/>
      <c r="G100" s="118"/>
      <c r="H100" s="118"/>
      <c r="I100" s="118"/>
      <c r="J100" s="119">
        <f>J135</f>
        <v>0</v>
      </c>
      <c r="L100" s="116"/>
    </row>
    <row r="101" spans="1:47" s="10" customFormat="1" ht="19.899999999999999" customHeight="1" x14ac:dyDescent="0.2">
      <c r="B101" s="116"/>
      <c r="D101" s="117" t="s">
        <v>935</v>
      </c>
      <c r="E101" s="118"/>
      <c r="F101" s="118"/>
      <c r="G101" s="118"/>
      <c r="H101" s="118"/>
      <c r="I101" s="118"/>
      <c r="J101" s="119">
        <f>J139</f>
        <v>0</v>
      </c>
      <c r="L101" s="116"/>
    </row>
    <row r="102" spans="1:47" s="10" customFormat="1" ht="19.899999999999999" customHeight="1" x14ac:dyDescent="0.2">
      <c r="B102" s="116"/>
      <c r="D102" s="117" t="s">
        <v>936</v>
      </c>
      <c r="E102" s="118"/>
      <c r="F102" s="118"/>
      <c r="G102" s="118"/>
      <c r="H102" s="118"/>
      <c r="I102" s="118"/>
      <c r="J102" s="119">
        <f>J142</f>
        <v>0</v>
      </c>
      <c r="L102" s="116"/>
    </row>
    <row r="103" spans="1:47" s="10" customFormat="1" ht="19.899999999999999" customHeight="1" x14ac:dyDescent="0.2">
      <c r="B103" s="116"/>
      <c r="D103" s="117" t="s">
        <v>937</v>
      </c>
      <c r="E103" s="118"/>
      <c r="F103" s="118"/>
      <c r="G103" s="118"/>
      <c r="H103" s="118"/>
      <c r="I103" s="118"/>
      <c r="J103" s="119">
        <f>J152</f>
        <v>0</v>
      </c>
      <c r="L103" s="116"/>
    </row>
    <row r="104" spans="1:47" s="10" customFormat="1" ht="19.899999999999999" customHeight="1" x14ac:dyDescent="0.2">
      <c r="B104" s="116"/>
      <c r="D104" s="117" t="s">
        <v>938</v>
      </c>
      <c r="E104" s="118"/>
      <c r="F104" s="118"/>
      <c r="G104" s="118"/>
      <c r="H104" s="118"/>
      <c r="I104" s="118"/>
      <c r="J104" s="119">
        <f>J156</f>
        <v>0</v>
      </c>
      <c r="L104" s="116"/>
    </row>
    <row r="105" spans="1:47" s="10" customFormat="1" ht="19.899999999999999" customHeight="1" x14ac:dyDescent="0.2">
      <c r="B105" s="116"/>
      <c r="D105" s="117" t="s">
        <v>939</v>
      </c>
      <c r="E105" s="118"/>
      <c r="F105" s="118"/>
      <c r="G105" s="118"/>
      <c r="H105" s="118"/>
      <c r="I105" s="118"/>
      <c r="J105" s="119">
        <f>J163</f>
        <v>0</v>
      </c>
      <c r="L105" s="116"/>
    </row>
    <row r="106" spans="1:47" s="10" customFormat="1" ht="19.899999999999999" customHeight="1" x14ac:dyDescent="0.2">
      <c r="B106" s="116"/>
      <c r="D106" s="117" t="s">
        <v>940</v>
      </c>
      <c r="E106" s="118"/>
      <c r="F106" s="118"/>
      <c r="G106" s="118"/>
      <c r="H106" s="118"/>
      <c r="I106" s="118"/>
      <c r="J106" s="119">
        <f>J165</f>
        <v>0</v>
      </c>
      <c r="L106" s="116"/>
    </row>
    <row r="107" spans="1:47" s="10" customFormat="1" ht="19.899999999999999" customHeight="1" x14ac:dyDescent="0.2">
      <c r="B107" s="116"/>
      <c r="D107" s="117" t="s">
        <v>941</v>
      </c>
      <c r="E107" s="118"/>
      <c r="F107" s="118"/>
      <c r="G107" s="118"/>
      <c r="H107" s="118"/>
      <c r="I107" s="118"/>
      <c r="J107" s="119">
        <f>J173</f>
        <v>0</v>
      </c>
      <c r="L107" s="116"/>
    </row>
    <row r="108" spans="1:47" s="10" customFormat="1" ht="19.899999999999999" customHeight="1" x14ac:dyDescent="0.2">
      <c r="B108" s="116"/>
      <c r="D108" s="117" t="s">
        <v>942</v>
      </c>
      <c r="E108" s="118"/>
      <c r="F108" s="118"/>
      <c r="G108" s="118"/>
      <c r="H108" s="118"/>
      <c r="I108" s="118"/>
      <c r="J108" s="119">
        <f>J177</f>
        <v>0</v>
      </c>
      <c r="L108" s="116"/>
    </row>
    <row r="109" spans="1:47" s="10" customFormat="1" ht="19.899999999999999" customHeight="1" x14ac:dyDescent="0.2">
      <c r="B109" s="116"/>
      <c r="D109" s="117" t="s">
        <v>943</v>
      </c>
      <c r="E109" s="118"/>
      <c r="F109" s="118"/>
      <c r="G109" s="118"/>
      <c r="H109" s="118"/>
      <c r="I109" s="118"/>
      <c r="J109" s="119">
        <f>J185</f>
        <v>0</v>
      </c>
      <c r="L109" s="116"/>
    </row>
    <row r="110" spans="1:47" s="10" customFormat="1" ht="19.899999999999999" customHeight="1" x14ac:dyDescent="0.2">
      <c r="B110" s="116"/>
      <c r="D110" s="117" t="s">
        <v>944</v>
      </c>
      <c r="E110" s="118"/>
      <c r="F110" s="118"/>
      <c r="G110" s="118"/>
      <c r="H110" s="118"/>
      <c r="I110" s="118"/>
      <c r="J110" s="119">
        <f>J190</f>
        <v>0</v>
      </c>
      <c r="L110" s="116"/>
    </row>
    <row r="111" spans="1:47" s="10" customFormat="1" ht="19.899999999999999" customHeight="1" x14ac:dyDescent="0.2">
      <c r="B111" s="116"/>
      <c r="D111" s="117" t="s">
        <v>945</v>
      </c>
      <c r="E111" s="118"/>
      <c r="F111" s="118"/>
      <c r="G111" s="118"/>
      <c r="H111" s="118"/>
      <c r="I111" s="118"/>
      <c r="J111" s="119">
        <f>J193</f>
        <v>0</v>
      </c>
      <c r="L111" s="116"/>
    </row>
    <row r="112" spans="1:47" s="2" customFormat="1" ht="21.75" customHeight="1" x14ac:dyDescent="0.2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6.95" customHeight="1" x14ac:dyDescent="0.2">
      <c r="A113" s="26"/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7" spans="1:31" s="2" customFormat="1" ht="6.95" customHeight="1" x14ac:dyDescent="0.2">
      <c r="A117" s="26"/>
      <c r="B117" s="43"/>
      <c r="C117" s="44"/>
      <c r="D117" s="44"/>
      <c r="E117" s="44"/>
      <c r="F117" s="44"/>
      <c r="G117" s="44"/>
      <c r="H117" s="44"/>
      <c r="I117" s="44"/>
      <c r="J117" s="44"/>
      <c r="K117" s="44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24.95" customHeight="1" x14ac:dyDescent="0.2">
      <c r="A118" s="26"/>
      <c r="B118" s="27"/>
      <c r="C118" s="18" t="s">
        <v>109</v>
      </c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6.95" customHeight="1" x14ac:dyDescent="0.2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2" customHeight="1" x14ac:dyDescent="0.2">
      <c r="A120" s="26"/>
      <c r="B120" s="27"/>
      <c r="C120" s="23" t="s">
        <v>14</v>
      </c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6.5" customHeight="1" x14ac:dyDescent="0.2">
      <c r="A121" s="26"/>
      <c r="B121" s="27"/>
      <c r="C121" s="26"/>
      <c r="D121" s="26"/>
      <c r="E121" s="232" t="str">
        <f>E7</f>
        <v>KHS JmK - Rekonstrukce vytápění Blansko, Mlýnská 684/2</v>
      </c>
      <c r="F121" s="233"/>
      <c r="G121" s="233"/>
      <c r="H121" s="233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1" customFormat="1" ht="12" customHeight="1" x14ac:dyDescent="0.2">
      <c r="B122" s="17"/>
      <c r="C122" s="23" t="s">
        <v>97</v>
      </c>
      <c r="L122" s="17"/>
    </row>
    <row r="123" spans="1:31" s="2" customFormat="1" ht="16.5" customHeight="1" x14ac:dyDescent="0.2">
      <c r="A123" s="26"/>
      <c r="B123" s="27"/>
      <c r="C123" s="26"/>
      <c r="D123" s="26"/>
      <c r="E123" s="232" t="s">
        <v>98</v>
      </c>
      <c r="F123" s="231"/>
      <c r="G123" s="231"/>
      <c r="H123" s="231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12" customHeight="1" x14ac:dyDescent="0.2">
      <c r="A124" s="26"/>
      <c r="B124" s="27"/>
      <c r="C124" s="23" t="s">
        <v>99</v>
      </c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6.5" customHeight="1" x14ac:dyDescent="0.2">
      <c r="A125" s="26"/>
      <c r="B125" s="27"/>
      <c r="C125" s="26"/>
      <c r="D125" s="26"/>
      <c r="E125" s="193" t="str">
        <f>E11</f>
        <v>D 2.2 - Zdroj tepla - stavební úpravy kotelna</v>
      </c>
      <c r="F125" s="231"/>
      <c r="G125" s="231"/>
      <c r="H125" s="231"/>
      <c r="I125" s="26"/>
      <c r="J125" s="26"/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6.95" customHeight="1" x14ac:dyDescent="0.2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2" customHeight="1" x14ac:dyDescent="0.2">
      <c r="A127" s="26"/>
      <c r="B127" s="27"/>
      <c r="C127" s="23" t="s">
        <v>18</v>
      </c>
      <c r="D127" s="26"/>
      <c r="E127" s="26"/>
      <c r="F127" s="21" t="str">
        <f>F14</f>
        <v xml:space="preserve"> </v>
      </c>
      <c r="G127" s="26"/>
      <c r="H127" s="26"/>
      <c r="I127" s="23" t="s">
        <v>20</v>
      </c>
      <c r="J127" s="49">
        <f>IF(J14="","",J14)</f>
        <v>44528</v>
      </c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6.95" customHeight="1" x14ac:dyDescent="0.2">
      <c r="A128" s="26"/>
      <c r="B128" s="27"/>
      <c r="C128" s="26"/>
      <c r="D128" s="26"/>
      <c r="E128" s="26"/>
      <c r="F128" s="26"/>
      <c r="G128" s="26"/>
      <c r="H128" s="26"/>
      <c r="I128" s="26"/>
      <c r="J128" s="26"/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5.2" customHeight="1" x14ac:dyDescent="0.2">
      <c r="A129" s="26"/>
      <c r="B129" s="27"/>
      <c r="C129" s="23" t="s">
        <v>21</v>
      </c>
      <c r="D129" s="26"/>
      <c r="E129" s="26"/>
      <c r="F129" s="21" t="str">
        <f>E17</f>
        <v xml:space="preserve"> </v>
      </c>
      <c r="G129" s="26"/>
      <c r="H129" s="26"/>
      <c r="I129" s="23" t="s">
        <v>25</v>
      </c>
      <c r="J129" s="24" t="str">
        <f>E23</f>
        <v xml:space="preserve"> </v>
      </c>
      <c r="K129" s="26"/>
      <c r="L129" s="3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2" customFormat="1" ht="15.2" customHeight="1" x14ac:dyDescent="0.2">
      <c r="A130" s="26"/>
      <c r="B130" s="27"/>
      <c r="C130" s="23" t="s">
        <v>24</v>
      </c>
      <c r="D130" s="26"/>
      <c r="E130" s="26"/>
      <c r="F130" s="21" t="str">
        <f>F94</f>
        <v>dokumentace pro výběr zhotovitele  (DVZ)</v>
      </c>
      <c r="G130" s="26"/>
      <c r="H130" s="26"/>
      <c r="I130" s="23" t="s">
        <v>27</v>
      </c>
      <c r="J130" s="24" t="str">
        <f>E26</f>
        <v xml:space="preserve"> </v>
      </c>
      <c r="K130" s="26"/>
      <c r="L130" s="3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65" s="2" customFormat="1" ht="10.35" customHeight="1" x14ac:dyDescent="0.2">
      <c r="A131" s="26"/>
      <c r="B131" s="27"/>
      <c r="C131" s="26"/>
      <c r="D131" s="26"/>
      <c r="E131" s="26"/>
      <c r="F131" s="26"/>
      <c r="G131" s="26"/>
      <c r="H131" s="26"/>
      <c r="I131" s="26"/>
      <c r="J131" s="26"/>
      <c r="K131" s="26"/>
      <c r="L131" s="3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65" s="11" customFormat="1" ht="29.25" customHeight="1" x14ac:dyDescent="0.2">
      <c r="A132" s="120"/>
      <c r="B132" s="121"/>
      <c r="C132" s="122" t="s">
        <v>110</v>
      </c>
      <c r="D132" s="123" t="s">
        <v>54</v>
      </c>
      <c r="E132" s="123" t="s">
        <v>50</v>
      </c>
      <c r="F132" s="123" t="s">
        <v>51</v>
      </c>
      <c r="G132" s="123" t="s">
        <v>111</v>
      </c>
      <c r="H132" s="123" t="s">
        <v>112</v>
      </c>
      <c r="I132" s="123" t="s">
        <v>113</v>
      </c>
      <c r="J132" s="124" t="s">
        <v>103</v>
      </c>
      <c r="K132" s="125" t="s">
        <v>114</v>
      </c>
      <c r="L132" s="126"/>
      <c r="M132" s="56" t="s">
        <v>1</v>
      </c>
      <c r="N132" s="57" t="s">
        <v>33</v>
      </c>
      <c r="O132" s="57" t="s">
        <v>115</v>
      </c>
      <c r="P132" s="57" t="s">
        <v>116</v>
      </c>
      <c r="Q132" s="57" t="s">
        <v>117</v>
      </c>
      <c r="R132" s="57" t="s">
        <v>118</v>
      </c>
      <c r="S132" s="57" t="s">
        <v>119</v>
      </c>
      <c r="T132" s="58" t="s">
        <v>120</v>
      </c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</row>
    <row r="133" spans="1:65" s="2" customFormat="1" ht="22.9" customHeight="1" x14ac:dyDescent="0.25">
      <c r="A133" s="26"/>
      <c r="B133" s="27"/>
      <c r="C133" s="63" t="s">
        <v>121</v>
      </c>
      <c r="D133" s="26"/>
      <c r="E133" s="26"/>
      <c r="F133" s="26"/>
      <c r="G133" s="26"/>
      <c r="H133" s="26"/>
      <c r="I133" s="26"/>
      <c r="J133" s="127">
        <f>BK133</f>
        <v>0</v>
      </c>
      <c r="K133" s="26"/>
      <c r="L133" s="27"/>
      <c r="M133" s="59"/>
      <c r="N133" s="50"/>
      <c r="O133" s="60"/>
      <c r="P133" s="128">
        <f>P134</f>
        <v>0</v>
      </c>
      <c r="Q133" s="60"/>
      <c r="R133" s="128">
        <f>R134</f>
        <v>0</v>
      </c>
      <c r="S133" s="60"/>
      <c r="T133" s="129">
        <f>T134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T133" s="14" t="s">
        <v>68</v>
      </c>
      <c r="AU133" s="14" t="s">
        <v>105</v>
      </c>
      <c r="BK133" s="130">
        <f>BK134</f>
        <v>0</v>
      </c>
    </row>
    <row r="134" spans="1:65" s="12" customFormat="1" ht="25.9" customHeight="1" x14ac:dyDescent="0.2">
      <c r="B134" s="131"/>
      <c r="D134" s="132" t="s">
        <v>68</v>
      </c>
      <c r="E134" s="133" t="s">
        <v>946</v>
      </c>
      <c r="F134" s="133" t="s">
        <v>947</v>
      </c>
      <c r="J134" s="134">
        <f>BK134</f>
        <v>0</v>
      </c>
      <c r="L134" s="131"/>
      <c r="M134" s="135"/>
      <c r="N134" s="136"/>
      <c r="O134" s="136"/>
      <c r="P134" s="137">
        <f>P135+P139+P142+P152+P156+P163+P165+P173+P177+P185+P190+P193</f>
        <v>0</v>
      </c>
      <c r="Q134" s="136"/>
      <c r="R134" s="137">
        <f>R135+R139+R142+R152+R156+R163+R165+R173+R177+R185+R190+R193</f>
        <v>0</v>
      </c>
      <c r="S134" s="136"/>
      <c r="T134" s="138">
        <f>T135+T139+T142+T152+T156+T163+T165+T173+T177+T185+T190+T193</f>
        <v>0</v>
      </c>
      <c r="AR134" s="132" t="s">
        <v>76</v>
      </c>
      <c r="AT134" s="139" t="s">
        <v>68</v>
      </c>
      <c r="AU134" s="139" t="s">
        <v>69</v>
      </c>
      <c r="AY134" s="132" t="s">
        <v>124</v>
      </c>
      <c r="BK134" s="140">
        <f>BK135+BK139+BK142+BK152+BK156+BK163+BK165+BK173+BK177+BK185+BK190+BK193</f>
        <v>0</v>
      </c>
    </row>
    <row r="135" spans="1:65" s="12" customFormat="1" ht="22.9" customHeight="1" x14ac:dyDescent="0.2">
      <c r="B135" s="131"/>
      <c r="D135" s="132" t="s">
        <v>68</v>
      </c>
      <c r="E135" s="141" t="s">
        <v>78</v>
      </c>
      <c r="F135" s="141" t="s">
        <v>948</v>
      </c>
      <c r="J135" s="142">
        <f>BK135</f>
        <v>0</v>
      </c>
      <c r="L135" s="131"/>
      <c r="M135" s="135"/>
      <c r="N135" s="136"/>
      <c r="O135" s="136"/>
      <c r="P135" s="137">
        <f>SUM(P136:P138)</f>
        <v>0</v>
      </c>
      <c r="Q135" s="136"/>
      <c r="R135" s="137">
        <f>SUM(R136:R138)</f>
        <v>0</v>
      </c>
      <c r="S135" s="136"/>
      <c r="T135" s="138">
        <f>SUM(T136:T138)</f>
        <v>0</v>
      </c>
      <c r="AR135" s="132" t="s">
        <v>76</v>
      </c>
      <c r="AT135" s="139" t="s">
        <v>68</v>
      </c>
      <c r="AU135" s="139" t="s">
        <v>76</v>
      </c>
      <c r="AY135" s="132" t="s">
        <v>124</v>
      </c>
      <c r="BK135" s="140">
        <f>SUM(BK136:BK138)</f>
        <v>0</v>
      </c>
    </row>
    <row r="136" spans="1:65" s="2" customFormat="1" ht="14.45" customHeight="1" x14ac:dyDescent="0.2">
      <c r="A136" s="26"/>
      <c r="B136" s="143"/>
      <c r="C136" s="144" t="s">
        <v>76</v>
      </c>
      <c r="D136" s="144" t="s">
        <v>127</v>
      </c>
      <c r="E136" s="145" t="s">
        <v>949</v>
      </c>
      <c r="F136" s="146" t="s">
        <v>950</v>
      </c>
      <c r="G136" s="147" t="s">
        <v>280</v>
      </c>
      <c r="H136" s="148">
        <v>1.6</v>
      </c>
      <c r="I136" s="149"/>
      <c r="J136" s="149">
        <f>ROUND(I136*H136,2)</f>
        <v>0</v>
      </c>
      <c r="K136" s="150"/>
      <c r="L136" s="27"/>
      <c r="M136" s="151" t="s">
        <v>1</v>
      </c>
      <c r="N136" s="152" t="s">
        <v>34</v>
      </c>
      <c r="O136" s="153">
        <v>0</v>
      </c>
      <c r="P136" s="153">
        <f>O136*H136</f>
        <v>0</v>
      </c>
      <c r="Q136" s="153">
        <v>0</v>
      </c>
      <c r="R136" s="153">
        <f>Q136*H136</f>
        <v>0</v>
      </c>
      <c r="S136" s="153">
        <v>0</v>
      </c>
      <c r="T136" s="154">
        <f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140</v>
      </c>
      <c r="AT136" s="155" t="s">
        <v>127</v>
      </c>
      <c r="AU136" s="155" t="s">
        <v>78</v>
      </c>
      <c r="AY136" s="14" t="s">
        <v>124</v>
      </c>
      <c r="BE136" s="156">
        <f>IF(N136="základní",J136,0)</f>
        <v>0</v>
      </c>
      <c r="BF136" s="156">
        <f>IF(N136="snížená",J136,0)</f>
        <v>0</v>
      </c>
      <c r="BG136" s="156">
        <f>IF(N136="zákl. přenesená",J136,0)</f>
        <v>0</v>
      </c>
      <c r="BH136" s="156">
        <f>IF(N136="sníž. přenesená",J136,0)</f>
        <v>0</v>
      </c>
      <c r="BI136" s="156">
        <f>IF(N136="nulová",J136,0)</f>
        <v>0</v>
      </c>
      <c r="BJ136" s="14" t="s">
        <v>76</v>
      </c>
      <c r="BK136" s="156">
        <f>ROUND(I136*H136,2)</f>
        <v>0</v>
      </c>
      <c r="BL136" s="14" t="s">
        <v>140</v>
      </c>
      <c r="BM136" s="155" t="s">
        <v>951</v>
      </c>
    </row>
    <row r="137" spans="1:65" s="2" customFormat="1" ht="14.45" customHeight="1" x14ac:dyDescent="0.2">
      <c r="A137" s="26"/>
      <c r="B137" s="143"/>
      <c r="C137" s="144" t="s">
        <v>78</v>
      </c>
      <c r="D137" s="144" t="s">
        <v>127</v>
      </c>
      <c r="E137" s="145" t="s">
        <v>952</v>
      </c>
      <c r="F137" s="146" t="s">
        <v>953</v>
      </c>
      <c r="G137" s="147" t="s">
        <v>280</v>
      </c>
      <c r="H137" s="148">
        <v>1.6</v>
      </c>
      <c r="I137" s="149"/>
      <c r="J137" s="149">
        <f>ROUND(I137*H137,2)</f>
        <v>0</v>
      </c>
      <c r="K137" s="150"/>
      <c r="L137" s="27"/>
      <c r="M137" s="151" t="s">
        <v>1</v>
      </c>
      <c r="N137" s="152" t="s">
        <v>34</v>
      </c>
      <c r="O137" s="153">
        <v>0</v>
      </c>
      <c r="P137" s="153">
        <f>O137*H137</f>
        <v>0</v>
      </c>
      <c r="Q137" s="153">
        <v>0</v>
      </c>
      <c r="R137" s="153">
        <f>Q137*H137</f>
        <v>0</v>
      </c>
      <c r="S137" s="153">
        <v>0</v>
      </c>
      <c r="T137" s="154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140</v>
      </c>
      <c r="AT137" s="155" t="s">
        <v>127</v>
      </c>
      <c r="AU137" s="155" t="s">
        <v>78</v>
      </c>
      <c r="AY137" s="14" t="s">
        <v>124</v>
      </c>
      <c r="BE137" s="156">
        <f>IF(N137="základní",J137,0)</f>
        <v>0</v>
      </c>
      <c r="BF137" s="156">
        <f>IF(N137="snížená",J137,0)</f>
        <v>0</v>
      </c>
      <c r="BG137" s="156">
        <f>IF(N137="zákl. přenesená",J137,0)</f>
        <v>0</v>
      </c>
      <c r="BH137" s="156">
        <f>IF(N137="sníž. přenesená",J137,0)</f>
        <v>0</v>
      </c>
      <c r="BI137" s="156">
        <f>IF(N137="nulová",J137,0)</f>
        <v>0</v>
      </c>
      <c r="BJ137" s="14" t="s">
        <v>76</v>
      </c>
      <c r="BK137" s="156">
        <f>ROUND(I137*H137,2)</f>
        <v>0</v>
      </c>
      <c r="BL137" s="14" t="s">
        <v>140</v>
      </c>
      <c r="BM137" s="155" t="s">
        <v>954</v>
      </c>
    </row>
    <row r="138" spans="1:65" s="2" customFormat="1" ht="19.5" x14ac:dyDescent="0.2">
      <c r="A138" s="26"/>
      <c r="B138" s="27"/>
      <c r="C138" s="26"/>
      <c r="D138" s="165" t="s">
        <v>955</v>
      </c>
      <c r="E138" s="26"/>
      <c r="F138" s="166" t="s">
        <v>956</v>
      </c>
      <c r="G138" s="26"/>
      <c r="H138" s="26"/>
      <c r="I138" s="26"/>
      <c r="J138" s="26"/>
      <c r="K138" s="26"/>
      <c r="L138" s="27"/>
      <c r="M138" s="167"/>
      <c r="N138" s="168"/>
      <c r="O138" s="52"/>
      <c r="P138" s="52"/>
      <c r="Q138" s="52"/>
      <c r="R138" s="52"/>
      <c r="S138" s="52"/>
      <c r="T138" s="53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T138" s="14" t="s">
        <v>955</v>
      </c>
      <c r="AU138" s="14" t="s">
        <v>78</v>
      </c>
    </row>
    <row r="139" spans="1:65" s="12" customFormat="1" ht="22.9" customHeight="1" x14ac:dyDescent="0.2">
      <c r="B139" s="131"/>
      <c r="D139" s="132" t="s">
        <v>68</v>
      </c>
      <c r="E139" s="141" t="s">
        <v>136</v>
      </c>
      <c r="F139" s="141" t="s">
        <v>957</v>
      </c>
      <c r="J139" s="142">
        <f>BK139</f>
        <v>0</v>
      </c>
      <c r="L139" s="131"/>
      <c r="M139" s="135"/>
      <c r="N139" s="136"/>
      <c r="O139" s="136"/>
      <c r="P139" s="137">
        <f>SUM(P140:P141)</f>
        <v>0</v>
      </c>
      <c r="Q139" s="136"/>
      <c r="R139" s="137">
        <f>SUM(R140:R141)</f>
        <v>0</v>
      </c>
      <c r="S139" s="136"/>
      <c r="T139" s="138">
        <f>SUM(T140:T141)</f>
        <v>0</v>
      </c>
      <c r="AR139" s="132" t="s">
        <v>76</v>
      </c>
      <c r="AT139" s="139" t="s">
        <v>68</v>
      </c>
      <c r="AU139" s="139" t="s">
        <v>76</v>
      </c>
      <c r="AY139" s="132" t="s">
        <v>124</v>
      </c>
      <c r="BK139" s="140">
        <f>SUM(BK140:BK141)</f>
        <v>0</v>
      </c>
    </row>
    <row r="140" spans="1:65" s="2" customFormat="1" ht="37.9" customHeight="1" x14ac:dyDescent="0.2">
      <c r="A140" s="26"/>
      <c r="B140" s="143"/>
      <c r="C140" s="144" t="s">
        <v>136</v>
      </c>
      <c r="D140" s="144" t="s">
        <v>127</v>
      </c>
      <c r="E140" s="145" t="s">
        <v>958</v>
      </c>
      <c r="F140" s="146" t="s">
        <v>959</v>
      </c>
      <c r="G140" s="147" t="s">
        <v>159</v>
      </c>
      <c r="H140" s="148">
        <v>3</v>
      </c>
      <c r="I140" s="149"/>
      <c r="J140" s="149">
        <f>ROUND(I140*H140,2)</f>
        <v>0</v>
      </c>
      <c r="K140" s="150"/>
      <c r="L140" s="27"/>
      <c r="M140" s="151" t="s">
        <v>1</v>
      </c>
      <c r="N140" s="152" t="s">
        <v>34</v>
      </c>
      <c r="O140" s="153">
        <v>0</v>
      </c>
      <c r="P140" s="153">
        <f>O140*H140</f>
        <v>0</v>
      </c>
      <c r="Q140" s="153">
        <v>0</v>
      </c>
      <c r="R140" s="153">
        <f>Q140*H140</f>
        <v>0</v>
      </c>
      <c r="S140" s="153">
        <v>0</v>
      </c>
      <c r="T140" s="154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140</v>
      </c>
      <c r="AT140" s="155" t="s">
        <v>127</v>
      </c>
      <c r="AU140" s="155" t="s">
        <v>78</v>
      </c>
      <c r="AY140" s="14" t="s">
        <v>124</v>
      </c>
      <c r="BE140" s="156">
        <f>IF(N140="základní",J140,0)</f>
        <v>0</v>
      </c>
      <c r="BF140" s="156">
        <f>IF(N140="snížená",J140,0)</f>
        <v>0</v>
      </c>
      <c r="BG140" s="156">
        <f>IF(N140="zákl. přenesená",J140,0)</f>
        <v>0</v>
      </c>
      <c r="BH140" s="156">
        <f>IF(N140="sníž. přenesená",J140,0)</f>
        <v>0</v>
      </c>
      <c r="BI140" s="156">
        <f>IF(N140="nulová",J140,0)</f>
        <v>0</v>
      </c>
      <c r="BJ140" s="14" t="s">
        <v>76</v>
      </c>
      <c r="BK140" s="156">
        <f>ROUND(I140*H140,2)</f>
        <v>0</v>
      </c>
      <c r="BL140" s="14" t="s">
        <v>140</v>
      </c>
      <c r="BM140" s="155" t="s">
        <v>960</v>
      </c>
    </row>
    <row r="141" spans="1:65" s="2" customFormat="1" ht="24.2" customHeight="1" x14ac:dyDescent="0.2">
      <c r="A141" s="26"/>
      <c r="B141" s="143"/>
      <c r="C141" s="144" t="s">
        <v>140</v>
      </c>
      <c r="D141" s="144" t="s">
        <v>127</v>
      </c>
      <c r="E141" s="145" t="s">
        <v>961</v>
      </c>
      <c r="F141" s="146" t="s">
        <v>962</v>
      </c>
      <c r="G141" s="147" t="s">
        <v>159</v>
      </c>
      <c r="H141" s="148">
        <v>1</v>
      </c>
      <c r="I141" s="149"/>
      <c r="J141" s="149">
        <f>ROUND(I141*H141,2)</f>
        <v>0</v>
      </c>
      <c r="K141" s="150"/>
      <c r="L141" s="27"/>
      <c r="M141" s="151" t="s">
        <v>1</v>
      </c>
      <c r="N141" s="152" t="s">
        <v>34</v>
      </c>
      <c r="O141" s="153">
        <v>0</v>
      </c>
      <c r="P141" s="153">
        <f>O141*H141</f>
        <v>0</v>
      </c>
      <c r="Q141" s="153">
        <v>0</v>
      </c>
      <c r="R141" s="153">
        <f>Q141*H141</f>
        <v>0</v>
      </c>
      <c r="S141" s="153">
        <v>0</v>
      </c>
      <c r="T141" s="154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140</v>
      </c>
      <c r="AT141" s="155" t="s">
        <v>127</v>
      </c>
      <c r="AU141" s="155" t="s">
        <v>78</v>
      </c>
      <c r="AY141" s="14" t="s">
        <v>124</v>
      </c>
      <c r="BE141" s="156">
        <f>IF(N141="základní",J141,0)</f>
        <v>0</v>
      </c>
      <c r="BF141" s="156">
        <f>IF(N141="snížená",J141,0)</f>
        <v>0</v>
      </c>
      <c r="BG141" s="156">
        <f>IF(N141="zákl. přenesená",J141,0)</f>
        <v>0</v>
      </c>
      <c r="BH141" s="156">
        <f>IF(N141="sníž. přenesená",J141,0)</f>
        <v>0</v>
      </c>
      <c r="BI141" s="156">
        <f>IF(N141="nulová",J141,0)</f>
        <v>0</v>
      </c>
      <c r="BJ141" s="14" t="s">
        <v>76</v>
      </c>
      <c r="BK141" s="156">
        <f>ROUND(I141*H141,2)</f>
        <v>0</v>
      </c>
      <c r="BL141" s="14" t="s">
        <v>140</v>
      </c>
      <c r="BM141" s="155" t="s">
        <v>963</v>
      </c>
    </row>
    <row r="142" spans="1:65" s="12" customFormat="1" ht="22.9" customHeight="1" x14ac:dyDescent="0.2">
      <c r="B142" s="131"/>
      <c r="D142" s="132" t="s">
        <v>68</v>
      </c>
      <c r="E142" s="141" t="s">
        <v>464</v>
      </c>
      <c r="F142" s="141" t="s">
        <v>964</v>
      </c>
      <c r="J142" s="142">
        <f>BK142</f>
        <v>0</v>
      </c>
      <c r="L142" s="131"/>
      <c r="M142" s="135"/>
      <c r="N142" s="136"/>
      <c r="O142" s="136"/>
      <c r="P142" s="137">
        <f>SUM(P143:P151)</f>
        <v>0</v>
      </c>
      <c r="Q142" s="136"/>
      <c r="R142" s="137">
        <f>SUM(R143:R151)</f>
        <v>0</v>
      </c>
      <c r="S142" s="136"/>
      <c r="T142" s="138">
        <f>SUM(T143:T151)</f>
        <v>0</v>
      </c>
      <c r="AR142" s="132" t="s">
        <v>76</v>
      </c>
      <c r="AT142" s="139" t="s">
        <v>68</v>
      </c>
      <c r="AU142" s="139" t="s">
        <v>76</v>
      </c>
      <c r="AY142" s="132" t="s">
        <v>124</v>
      </c>
      <c r="BK142" s="140">
        <f>SUM(BK143:BK151)</f>
        <v>0</v>
      </c>
    </row>
    <row r="143" spans="1:65" s="2" customFormat="1" ht="14.45" customHeight="1" x14ac:dyDescent="0.2">
      <c r="A143" s="26"/>
      <c r="B143" s="143"/>
      <c r="C143" s="144" t="s">
        <v>144</v>
      </c>
      <c r="D143" s="144" t="s">
        <v>127</v>
      </c>
      <c r="E143" s="145" t="s">
        <v>965</v>
      </c>
      <c r="F143" s="146" t="s">
        <v>966</v>
      </c>
      <c r="G143" s="147" t="s">
        <v>130</v>
      </c>
      <c r="H143" s="148">
        <v>4.2</v>
      </c>
      <c r="I143" s="149"/>
      <c r="J143" s="149">
        <f>ROUND(I143*H143,2)</f>
        <v>0</v>
      </c>
      <c r="K143" s="150"/>
      <c r="L143" s="27"/>
      <c r="M143" s="151" t="s">
        <v>1</v>
      </c>
      <c r="N143" s="152" t="s">
        <v>34</v>
      </c>
      <c r="O143" s="153">
        <v>0</v>
      </c>
      <c r="P143" s="153">
        <f>O143*H143</f>
        <v>0</v>
      </c>
      <c r="Q143" s="153">
        <v>0</v>
      </c>
      <c r="R143" s="153">
        <f>Q143*H143</f>
        <v>0</v>
      </c>
      <c r="S143" s="153">
        <v>0</v>
      </c>
      <c r="T143" s="154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140</v>
      </c>
      <c r="AT143" s="155" t="s">
        <v>127</v>
      </c>
      <c r="AU143" s="155" t="s">
        <v>78</v>
      </c>
      <c r="AY143" s="14" t="s">
        <v>124</v>
      </c>
      <c r="BE143" s="156">
        <f>IF(N143="základní",J143,0)</f>
        <v>0</v>
      </c>
      <c r="BF143" s="156">
        <f>IF(N143="snížená",J143,0)</f>
        <v>0</v>
      </c>
      <c r="BG143" s="156">
        <f>IF(N143="zákl. přenesená",J143,0)</f>
        <v>0</v>
      </c>
      <c r="BH143" s="156">
        <f>IF(N143="sníž. přenesená",J143,0)</f>
        <v>0</v>
      </c>
      <c r="BI143" s="156">
        <f>IF(N143="nulová",J143,0)</f>
        <v>0</v>
      </c>
      <c r="BJ143" s="14" t="s">
        <v>76</v>
      </c>
      <c r="BK143" s="156">
        <f>ROUND(I143*H143,2)</f>
        <v>0</v>
      </c>
      <c r="BL143" s="14" t="s">
        <v>140</v>
      </c>
      <c r="BM143" s="155" t="s">
        <v>967</v>
      </c>
    </row>
    <row r="144" spans="1:65" s="2" customFormat="1" ht="14.45" customHeight="1" x14ac:dyDescent="0.2">
      <c r="A144" s="26"/>
      <c r="B144" s="143"/>
      <c r="C144" s="144" t="s">
        <v>148</v>
      </c>
      <c r="D144" s="144" t="s">
        <v>127</v>
      </c>
      <c r="E144" s="145" t="s">
        <v>968</v>
      </c>
      <c r="F144" s="146" t="s">
        <v>969</v>
      </c>
      <c r="G144" s="147" t="s">
        <v>280</v>
      </c>
      <c r="H144" s="148">
        <v>1.08</v>
      </c>
      <c r="I144" s="149"/>
      <c r="J144" s="149">
        <f>ROUND(I144*H144,2)</f>
        <v>0</v>
      </c>
      <c r="K144" s="150"/>
      <c r="L144" s="27"/>
      <c r="M144" s="151" t="s">
        <v>1</v>
      </c>
      <c r="N144" s="152" t="s">
        <v>34</v>
      </c>
      <c r="O144" s="153">
        <v>0</v>
      </c>
      <c r="P144" s="153">
        <f>O144*H144</f>
        <v>0</v>
      </c>
      <c r="Q144" s="153">
        <v>0</v>
      </c>
      <c r="R144" s="153">
        <f>Q144*H144</f>
        <v>0</v>
      </c>
      <c r="S144" s="153">
        <v>0</v>
      </c>
      <c r="T144" s="154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140</v>
      </c>
      <c r="AT144" s="155" t="s">
        <v>127</v>
      </c>
      <c r="AU144" s="155" t="s">
        <v>78</v>
      </c>
      <c r="AY144" s="14" t="s">
        <v>124</v>
      </c>
      <c r="BE144" s="156">
        <f>IF(N144="základní",J144,0)</f>
        <v>0</v>
      </c>
      <c r="BF144" s="156">
        <f>IF(N144="snížená",J144,0)</f>
        <v>0</v>
      </c>
      <c r="BG144" s="156">
        <f>IF(N144="zákl. přenesená",J144,0)</f>
        <v>0</v>
      </c>
      <c r="BH144" s="156">
        <f>IF(N144="sníž. přenesená",J144,0)</f>
        <v>0</v>
      </c>
      <c r="BI144" s="156">
        <f>IF(N144="nulová",J144,0)</f>
        <v>0</v>
      </c>
      <c r="BJ144" s="14" t="s">
        <v>76</v>
      </c>
      <c r="BK144" s="156">
        <f>ROUND(I144*H144,2)</f>
        <v>0</v>
      </c>
      <c r="BL144" s="14" t="s">
        <v>140</v>
      </c>
      <c r="BM144" s="155" t="s">
        <v>970</v>
      </c>
    </row>
    <row r="145" spans="1:65" s="2" customFormat="1" ht="24.2" customHeight="1" x14ac:dyDescent="0.2">
      <c r="A145" s="26"/>
      <c r="B145" s="143"/>
      <c r="C145" s="144" t="s">
        <v>152</v>
      </c>
      <c r="D145" s="144" t="s">
        <v>127</v>
      </c>
      <c r="E145" s="145" t="s">
        <v>971</v>
      </c>
      <c r="F145" s="146" t="s">
        <v>972</v>
      </c>
      <c r="G145" s="147" t="s">
        <v>280</v>
      </c>
      <c r="H145" s="148">
        <v>29.15</v>
      </c>
      <c r="I145" s="149"/>
      <c r="J145" s="149">
        <f>ROUND(I145*H145,2)</f>
        <v>0</v>
      </c>
      <c r="K145" s="150"/>
      <c r="L145" s="27"/>
      <c r="M145" s="151" t="s">
        <v>1</v>
      </c>
      <c r="N145" s="152" t="s">
        <v>34</v>
      </c>
      <c r="O145" s="153">
        <v>0</v>
      </c>
      <c r="P145" s="153">
        <f>O145*H145</f>
        <v>0</v>
      </c>
      <c r="Q145" s="153">
        <v>0</v>
      </c>
      <c r="R145" s="153">
        <f>Q145*H145</f>
        <v>0</v>
      </c>
      <c r="S145" s="153">
        <v>0</v>
      </c>
      <c r="T145" s="154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140</v>
      </c>
      <c r="AT145" s="155" t="s">
        <v>127</v>
      </c>
      <c r="AU145" s="155" t="s">
        <v>78</v>
      </c>
      <c r="AY145" s="14" t="s">
        <v>124</v>
      </c>
      <c r="BE145" s="156">
        <f>IF(N145="základní",J145,0)</f>
        <v>0</v>
      </c>
      <c r="BF145" s="156">
        <f>IF(N145="snížená",J145,0)</f>
        <v>0</v>
      </c>
      <c r="BG145" s="156">
        <f>IF(N145="zákl. přenesená",J145,0)</f>
        <v>0</v>
      </c>
      <c r="BH145" s="156">
        <f>IF(N145="sníž. přenesená",J145,0)</f>
        <v>0</v>
      </c>
      <c r="BI145" s="156">
        <f>IF(N145="nulová",J145,0)</f>
        <v>0</v>
      </c>
      <c r="BJ145" s="14" t="s">
        <v>76</v>
      </c>
      <c r="BK145" s="156">
        <f>ROUND(I145*H145,2)</f>
        <v>0</v>
      </c>
      <c r="BL145" s="14" t="s">
        <v>140</v>
      </c>
      <c r="BM145" s="155" t="s">
        <v>973</v>
      </c>
    </row>
    <row r="146" spans="1:65" s="2" customFormat="1" ht="29.25" x14ac:dyDescent="0.2">
      <c r="A146" s="26"/>
      <c r="B146" s="27"/>
      <c r="C146" s="26"/>
      <c r="D146" s="165" t="s">
        <v>955</v>
      </c>
      <c r="E146" s="26"/>
      <c r="F146" s="166" t="s">
        <v>974</v>
      </c>
      <c r="G146" s="26"/>
      <c r="H146" s="26"/>
      <c r="I146" s="26"/>
      <c r="J146" s="26"/>
      <c r="K146" s="26"/>
      <c r="L146" s="27"/>
      <c r="M146" s="167"/>
      <c r="N146" s="168"/>
      <c r="O146" s="52"/>
      <c r="P146" s="52"/>
      <c r="Q146" s="52"/>
      <c r="R146" s="52"/>
      <c r="S146" s="52"/>
      <c r="T146" s="53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T146" s="14" t="s">
        <v>955</v>
      </c>
      <c r="AU146" s="14" t="s">
        <v>78</v>
      </c>
    </row>
    <row r="147" spans="1:65" s="2" customFormat="1" ht="24.2" customHeight="1" x14ac:dyDescent="0.2">
      <c r="A147" s="26"/>
      <c r="B147" s="143"/>
      <c r="C147" s="144" t="s">
        <v>156</v>
      </c>
      <c r="D147" s="144" t="s">
        <v>127</v>
      </c>
      <c r="E147" s="145" t="s">
        <v>975</v>
      </c>
      <c r="F147" s="146" t="s">
        <v>976</v>
      </c>
      <c r="G147" s="147" t="s">
        <v>159</v>
      </c>
      <c r="H147" s="148">
        <v>1</v>
      </c>
      <c r="I147" s="149"/>
      <c r="J147" s="149">
        <f>ROUND(I147*H147,2)</f>
        <v>0</v>
      </c>
      <c r="K147" s="150"/>
      <c r="L147" s="27"/>
      <c r="M147" s="151" t="s">
        <v>1</v>
      </c>
      <c r="N147" s="152" t="s">
        <v>34</v>
      </c>
      <c r="O147" s="153">
        <v>0</v>
      </c>
      <c r="P147" s="153">
        <f>O147*H147</f>
        <v>0</v>
      </c>
      <c r="Q147" s="153">
        <v>0</v>
      </c>
      <c r="R147" s="153">
        <f>Q147*H147</f>
        <v>0</v>
      </c>
      <c r="S147" s="153">
        <v>0</v>
      </c>
      <c r="T147" s="154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140</v>
      </c>
      <c r="AT147" s="155" t="s">
        <v>127</v>
      </c>
      <c r="AU147" s="155" t="s">
        <v>78</v>
      </c>
      <c r="AY147" s="14" t="s">
        <v>124</v>
      </c>
      <c r="BE147" s="156">
        <f>IF(N147="základní",J147,0)</f>
        <v>0</v>
      </c>
      <c r="BF147" s="156">
        <f>IF(N147="snížená",J147,0)</f>
        <v>0</v>
      </c>
      <c r="BG147" s="156">
        <f>IF(N147="zákl. přenesená",J147,0)</f>
        <v>0</v>
      </c>
      <c r="BH147" s="156">
        <f>IF(N147="sníž. přenesená",J147,0)</f>
        <v>0</v>
      </c>
      <c r="BI147" s="156">
        <f>IF(N147="nulová",J147,0)</f>
        <v>0</v>
      </c>
      <c r="BJ147" s="14" t="s">
        <v>76</v>
      </c>
      <c r="BK147" s="156">
        <f>ROUND(I147*H147,2)</f>
        <v>0</v>
      </c>
      <c r="BL147" s="14" t="s">
        <v>140</v>
      </c>
      <c r="BM147" s="155" t="s">
        <v>977</v>
      </c>
    </row>
    <row r="148" spans="1:65" s="2" customFormat="1" ht="24.2" customHeight="1" x14ac:dyDescent="0.2">
      <c r="A148" s="26"/>
      <c r="B148" s="143"/>
      <c r="C148" s="144" t="s">
        <v>161</v>
      </c>
      <c r="D148" s="144" t="s">
        <v>127</v>
      </c>
      <c r="E148" s="145" t="s">
        <v>978</v>
      </c>
      <c r="F148" s="146" t="s">
        <v>979</v>
      </c>
      <c r="G148" s="147" t="s">
        <v>130</v>
      </c>
      <c r="H148" s="148">
        <v>4.2</v>
      </c>
      <c r="I148" s="149"/>
      <c r="J148" s="149">
        <f>ROUND(I148*H148,2)</f>
        <v>0</v>
      </c>
      <c r="K148" s="150"/>
      <c r="L148" s="27"/>
      <c r="M148" s="151" t="s">
        <v>1</v>
      </c>
      <c r="N148" s="152" t="s">
        <v>34</v>
      </c>
      <c r="O148" s="153">
        <v>0</v>
      </c>
      <c r="P148" s="153">
        <f>O148*H148</f>
        <v>0</v>
      </c>
      <c r="Q148" s="153">
        <v>0</v>
      </c>
      <c r="R148" s="153">
        <f>Q148*H148</f>
        <v>0</v>
      </c>
      <c r="S148" s="153">
        <v>0</v>
      </c>
      <c r="T148" s="154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140</v>
      </c>
      <c r="AT148" s="155" t="s">
        <v>127</v>
      </c>
      <c r="AU148" s="155" t="s">
        <v>78</v>
      </c>
      <c r="AY148" s="14" t="s">
        <v>124</v>
      </c>
      <c r="BE148" s="156">
        <f>IF(N148="základní",J148,0)</f>
        <v>0</v>
      </c>
      <c r="BF148" s="156">
        <f>IF(N148="snížená",J148,0)</f>
        <v>0</v>
      </c>
      <c r="BG148" s="156">
        <f>IF(N148="zákl. přenesená",J148,0)</f>
        <v>0</v>
      </c>
      <c r="BH148" s="156">
        <f>IF(N148="sníž. přenesená",J148,0)</f>
        <v>0</v>
      </c>
      <c r="BI148" s="156">
        <f>IF(N148="nulová",J148,0)</f>
        <v>0</v>
      </c>
      <c r="BJ148" s="14" t="s">
        <v>76</v>
      </c>
      <c r="BK148" s="156">
        <f>ROUND(I148*H148,2)</f>
        <v>0</v>
      </c>
      <c r="BL148" s="14" t="s">
        <v>140</v>
      </c>
      <c r="BM148" s="155" t="s">
        <v>980</v>
      </c>
    </row>
    <row r="149" spans="1:65" s="2" customFormat="1" ht="24.2" customHeight="1" x14ac:dyDescent="0.2">
      <c r="A149" s="26"/>
      <c r="B149" s="143"/>
      <c r="C149" s="144" t="s">
        <v>166</v>
      </c>
      <c r="D149" s="144" t="s">
        <v>127</v>
      </c>
      <c r="E149" s="145" t="s">
        <v>981</v>
      </c>
      <c r="F149" s="146" t="s">
        <v>982</v>
      </c>
      <c r="G149" s="147" t="s">
        <v>280</v>
      </c>
      <c r="H149" s="148">
        <v>70.55</v>
      </c>
      <c r="I149" s="149"/>
      <c r="J149" s="149">
        <f>ROUND(I149*H149,2)</f>
        <v>0</v>
      </c>
      <c r="K149" s="150"/>
      <c r="L149" s="27"/>
      <c r="M149" s="151" t="s">
        <v>1</v>
      </c>
      <c r="N149" s="152" t="s">
        <v>34</v>
      </c>
      <c r="O149" s="153">
        <v>0</v>
      </c>
      <c r="P149" s="153">
        <f>O149*H149</f>
        <v>0</v>
      </c>
      <c r="Q149" s="153">
        <v>0</v>
      </c>
      <c r="R149" s="153">
        <f>Q149*H149</f>
        <v>0</v>
      </c>
      <c r="S149" s="153">
        <v>0</v>
      </c>
      <c r="T149" s="154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140</v>
      </c>
      <c r="AT149" s="155" t="s">
        <v>127</v>
      </c>
      <c r="AU149" s="155" t="s">
        <v>78</v>
      </c>
      <c r="AY149" s="14" t="s">
        <v>124</v>
      </c>
      <c r="BE149" s="156">
        <f>IF(N149="základní",J149,0)</f>
        <v>0</v>
      </c>
      <c r="BF149" s="156">
        <f>IF(N149="snížená",J149,0)</f>
        <v>0</v>
      </c>
      <c r="BG149" s="156">
        <f>IF(N149="zákl. přenesená",J149,0)</f>
        <v>0</v>
      </c>
      <c r="BH149" s="156">
        <f>IF(N149="sníž. přenesená",J149,0)</f>
        <v>0</v>
      </c>
      <c r="BI149" s="156">
        <f>IF(N149="nulová",J149,0)</f>
        <v>0</v>
      </c>
      <c r="BJ149" s="14" t="s">
        <v>76</v>
      </c>
      <c r="BK149" s="156">
        <f>ROUND(I149*H149,2)</f>
        <v>0</v>
      </c>
      <c r="BL149" s="14" t="s">
        <v>140</v>
      </c>
      <c r="BM149" s="155" t="s">
        <v>983</v>
      </c>
    </row>
    <row r="150" spans="1:65" s="2" customFormat="1" ht="29.25" x14ac:dyDescent="0.2">
      <c r="A150" s="26"/>
      <c r="B150" s="27"/>
      <c r="C150" s="26"/>
      <c r="D150" s="165" t="s">
        <v>955</v>
      </c>
      <c r="E150" s="26"/>
      <c r="F150" s="166" t="s">
        <v>974</v>
      </c>
      <c r="G150" s="26"/>
      <c r="H150" s="26"/>
      <c r="I150" s="26"/>
      <c r="J150" s="26"/>
      <c r="K150" s="26"/>
      <c r="L150" s="27"/>
      <c r="M150" s="167"/>
      <c r="N150" s="168"/>
      <c r="O150" s="52"/>
      <c r="P150" s="52"/>
      <c r="Q150" s="52"/>
      <c r="R150" s="52"/>
      <c r="S150" s="52"/>
      <c r="T150" s="53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T150" s="14" t="s">
        <v>955</v>
      </c>
      <c r="AU150" s="14" t="s">
        <v>78</v>
      </c>
    </row>
    <row r="151" spans="1:65" s="2" customFormat="1" ht="14.45" customHeight="1" x14ac:dyDescent="0.2">
      <c r="A151" s="26"/>
      <c r="B151" s="143"/>
      <c r="C151" s="144" t="s">
        <v>170</v>
      </c>
      <c r="D151" s="144" t="s">
        <v>127</v>
      </c>
      <c r="E151" s="145" t="s">
        <v>984</v>
      </c>
      <c r="F151" s="146" t="s">
        <v>985</v>
      </c>
      <c r="G151" s="147" t="s">
        <v>280</v>
      </c>
      <c r="H151" s="148">
        <v>0.42</v>
      </c>
      <c r="I151" s="149"/>
      <c r="J151" s="149">
        <f>ROUND(I151*H151,2)</f>
        <v>0</v>
      </c>
      <c r="K151" s="150"/>
      <c r="L151" s="27"/>
      <c r="M151" s="151" t="s">
        <v>1</v>
      </c>
      <c r="N151" s="152" t="s">
        <v>34</v>
      </c>
      <c r="O151" s="153">
        <v>0</v>
      </c>
      <c r="P151" s="153">
        <f>O151*H151</f>
        <v>0</v>
      </c>
      <c r="Q151" s="153">
        <v>0</v>
      </c>
      <c r="R151" s="153">
        <f>Q151*H151</f>
        <v>0</v>
      </c>
      <c r="S151" s="153">
        <v>0</v>
      </c>
      <c r="T151" s="154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140</v>
      </c>
      <c r="AT151" s="155" t="s">
        <v>127</v>
      </c>
      <c r="AU151" s="155" t="s">
        <v>78</v>
      </c>
      <c r="AY151" s="14" t="s">
        <v>124</v>
      </c>
      <c r="BE151" s="156">
        <f>IF(N151="základní",J151,0)</f>
        <v>0</v>
      </c>
      <c r="BF151" s="156">
        <f>IF(N151="snížená",J151,0)</f>
        <v>0</v>
      </c>
      <c r="BG151" s="156">
        <f>IF(N151="zákl. přenesená",J151,0)</f>
        <v>0</v>
      </c>
      <c r="BH151" s="156">
        <f>IF(N151="sníž. přenesená",J151,0)</f>
        <v>0</v>
      </c>
      <c r="BI151" s="156">
        <f>IF(N151="nulová",J151,0)</f>
        <v>0</v>
      </c>
      <c r="BJ151" s="14" t="s">
        <v>76</v>
      </c>
      <c r="BK151" s="156">
        <f>ROUND(I151*H151,2)</f>
        <v>0</v>
      </c>
      <c r="BL151" s="14" t="s">
        <v>140</v>
      </c>
      <c r="BM151" s="155" t="s">
        <v>986</v>
      </c>
    </row>
    <row r="152" spans="1:65" s="12" customFormat="1" ht="22.9" customHeight="1" x14ac:dyDescent="0.2">
      <c r="B152" s="131"/>
      <c r="D152" s="132" t="s">
        <v>68</v>
      </c>
      <c r="E152" s="141" t="s">
        <v>472</v>
      </c>
      <c r="F152" s="141" t="s">
        <v>987</v>
      </c>
      <c r="J152" s="142">
        <f>BK152</f>
        <v>0</v>
      </c>
      <c r="L152" s="131"/>
      <c r="M152" s="135"/>
      <c r="N152" s="136"/>
      <c r="O152" s="136"/>
      <c r="P152" s="137">
        <f>SUM(P153:P155)</f>
        <v>0</v>
      </c>
      <c r="Q152" s="136"/>
      <c r="R152" s="137">
        <f>SUM(R153:R155)</f>
        <v>0</v>
      </c>
      <c r="S152" s="136"/>
      <c r="T152" s="138">
        <f>SUM(T153:T155)</f>
        <v>0</v>
      </c>
      <c r="AR152" s="132" t="s">
        <v>76</v>
      </c>
      <c r="AT152" s="139" t="s">
        <v>68</v>
      </c>
      <c r="AU152" s="139" t="s">
        <v>76</v>
      </c>
      <c r="AY152" s="132" t="s">
        <v>124</v>
      </c>
      <c r="BK152" s="140">
        <f>SUM(BK153:BK155)</f>
        <v>0</v>
      </c>
    </row>
    <row r="153" spans="1:65" s="2" customFormat="1" ht="14.45" customHeight="1" x14ac:dyDescent="0.2">
      <c r="A153" s="26"/>
      <c r="B153" s="143"/>
      <c r="C153" s="144" t="s">
        <v>174</v>
      </c>
      <c r="D153" s="144" t="s">
        <v>127</v>
      </c>
      <c r="E153" s="145" t="s">
        <v>988</v>
      </c>
      <c r="F153" s="146" t="s">
        <v>1814</v>
      </c>
      <c r="G153" s="147" t="s">
        <v>280</v>
      </c>
      <c r="H153" s="148">
        <v>0.4</v>
      </c>
      <c r="I153" s="149"/>
      <c r="J153" s="149">
        <f>ROUND(I153*H153,2)</f>
        <v>0</v>
      </c>
      <c r="K153" s="150"/>
      <c r="L153" s="27"/>
      <c r="M153" s="151" t="s">
        <v>1</v>
      </c>
      <c r="N153" s="152" t="s">
        <v>34</v>
      </c>
      <c r="O153" s="153">
        <v>0</v>
      </c>
      <c r="P153" s="153">
        <f>O153*H153</f>
        <v>0</v>
      </c>
      <c r="Q153" s="153">
        <v>0</v>
      </c>
      <c r="R153" s="153">
        <f>Q153*H153</f>
        <v>0</v>
      </c>
      <c r="S153" s="153">
        <v>0</v>
      </c>
      <c r="T153" s="154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140</v>
      </c>
      <c r="AT153" s="155" t="s">
        <v>127</v>
      </c>
      <c r="AU153" s="155" t="s">
        <v>78</v>
      </c>
      <c r="AY153" s="14" t="s">
        <v>124</v>
      </c>
      <c r="BE153" s="156">
        <f>IF(N153="základní",J153,0)</f>
        <v>0</v>
      </c>
      <c r="BF153" s="156">
        <f>IF(N153="snížená",J153,0)</f>
        <v>0</v>
      </c>
      <c r="BG153" s="156">
        <f>IF(N153="zákl. přenesená",J153,0)</f>
        <v>0</v>
      </c>
      <c r="BH153" s="156">
        <f>IF(N153="sníž. přenesená",J153,0)</f>
        <v>0</v>
      </c>
      <c r="BI153" s="156">
        <f>IF(N153="nulová",J153,0)</f>
        <v>0</v>
      </c>
      <c r="BJ153" s="14" t="s">
        <v>76</v>
      </c>
      <c r="BK153" s="156">
        <f>ROUND(I153*H153,2)</f>
        <v>0</v>
      </c>
      <c r="BL153" s="14" t="s">
        <v>140</v>
      </c>
      <c r="BM153" s="155" t="s">
        <v>989</v>
      </c>
    </row>
    <row r="154" spans="1:65" s="2" customFormat="1" ht="14.45" customHeight="1" x14ac:dyDescent="0.2">
      <c r="A154" s="26"/>
      <c r="B154" s="143"/>
      <c r="C154" s="144" t="s">
        <v>178</v>
      </c>
      <c r="D154" s="144" t="s">
        <v>127</v>
      </c>
      <c r="E154" s="145" t="s">
        <v>990</v>
      </c>
      <c r="F154" s="146" t="s">
        <v>991</v>
      </c>
      <c r="G154" s="147" t="s">
        <v>992</v>
      </c>
      <c r="H154" s="148">
        <v>0.02</v>
      </c>
      <c r="I154" s="149"/>
      <c r="J154" s="149">
        <f>ROUND(I154*H154,2)</f>
        <v>0</v>
      </c>
      <c r="K154" s="150"/>
      <c r="L154" s="27"/>
      <c r="M154" s="151" t="s">
        <v>1</v>
      </c>
      <c r="N154" s="152" t="s">
        <v>34</v>
      </c>
      <c r="O154" s="153">
        <v>0</v>
      </c>
      <c r="P154" s="153">
        <f>O154*H154</f>
        <v>0</v>
      </c>
      <c r="Q154" s="153">
        <v>0</v>
      </c>
      <c r="R154" s="153">
        <f>Q154*H154</f>
        <v>0</v>
      </c>
      <c r="S154" s="153">
        <v>0</v>
      </c>
      <c r="T154" s="154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140</v>
      </c>
      <c r="AT154" s="155" t="s">
        <v>127</v>
      </c>
      <c r="AU154" s="155" t="s">
        <v>78</v>
      </c>
      <c r="AY154" s="14" t="s">
        <v>124</v>
      </c>
      <c r="BE154" s="156">
        <f>IF(N154="základní",J154,0)</f>
        <v>0</v>
      </c>
      <c r="BF154" s="156">
        <f>IF(N154="snížená",J154,0)</f>
        <v>0</v>
      </c>
      <c r="BG154" s="156">
        <f>IF(N154="zákl. přenesená",J154,0)</f>
        <v>0</v>
      </c>
      <c r="BH154" s="156">
        <f>IF(N154="sníž. přenesená",J154,0)</f>
        <v>0</v>
      </c>
      <c r="BI154" s="156">
        <f>IF(N154="nulová",J154,0)</f>
        <v>0</v>
      </c>
      <c r="BJ154" s="14" t="s">
        <v>76</v>
      </c>
      <c r="BK154" s="156">
        <f>ROUND(I154*H154,2)</f>
        <v>0</v>
      </c>
      <c r="BL154" s="14" t="s">
        <v>140</v>
      </c>
      <c r="BM154" s="155" t="s">
        <v>993</v>
      </c>
    </row>
    <row r="155" spans="1:65" s="2" customFormat="1" ht="36.75" customHeight="1" x14ac:dyDescent="0.2">
      <c r="A155" s="26"/>
      <c r="B155" s="143"/>
      <c r="C155" s="144" t="s">
        <v>182</v>
      </c>
      <c r="D155" s="144" t="s">
        <v>127</v>
      </c>
      <c r="E155" s="145" t="s">
        <v>994</v>
      </c>
      <c r="F155" s="146" t="s">
        <v>1815</v>
      </c>
      <c r="G155" s="147" t="s">
        <v>280</v>
      </c>
      <c r="H155" s="148">
        <v>3.75</v>
      </c>
      <c r="I155" s="149"/>
      <c r="J155" s="149">
        <f>ROUND(I155*H155,2)</f>
        <v>0</v>
      </c>
      <c r="K155" s="150"/>
      <c r="L155" s="27"/>
      <c r="M155" s="151" t="s">
        <v>1</v>
      </c>
      <c r="N155" s="152" t="s">
        <v>34</v>
      </c>
      <c r="O155" s="153">
        <v>0</v>
      </c>
      <c r="P155" s="153">
        <f>O155*H155</f>
        <v>0</v>
      </c>
      <c r="Q155" s="153">
        <v>0</v>
      </c>
      <c r="R155" s="153">
        <f>Q155*H155</f>
        <v>0</v>
      </c>
      <c r="S155" s="153">
        <v>0</v>
      </c>
      <c r="T155" s="154">
        <f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140</v>
      </c>
      <c r="AT155" s="155" t="s">
        <v>127</v>
      </c>
      <c r="AU155" s="155" t="s">
        <v>78</v>
      </c>
      <c r="AY155" s="14" t="s">
        <v>124</v>
      </c>
      <c r="BE155" s="156">
        <f>IF(N155="základní",J155,0)</f>
        <v>0</v>
      </c>
      <c r="BF155" s="156">
        <f>IF(N155="snížená",J155,0)</f>
        <v>0</v>
      </c>
      <c r="BG155" s="156">
        <f>IF(N155="zákl. přenesená",J155,0)</f>
        <v>0</v>
      </c>
      <c r="BH155" s="156">
        <f>IF(N155="sníž. přenesená",J155,0)</f>
        <v>0</v>
      </c>
      <c r="BI155" s="156">
        <f>IF(N155="nulová",J155,0)</f>
        <v>0</v>
      </c>
      <c r="BJ155" s="14" t="s">
        <v>76</v>
      </c>
      <c r="BK155" s="156">
        <f>ROUND(I155*H155,2)</f>
        <v>0</v>
      </c>
      <c r="BL155" s="14" t="s">
        <v>140</v>
      </c>
      <c r="BM155" s="155" t="s">
        <v>995</v>
      </c>
    </row>
    <row r="156" spans="1:65" s="12" customFormat="1" ht="22.9" customHeight="1" x14ac:dyDescent="0.2">
      <c r="B156" s="131"/>
      <c r="D156" s="132" t="s">
        <v>68</v>
      </c>
      <c r="E156" s="141" t="s">
        <v>581</v>
      </c>
      <c r="F156" s="141" t="s">
        <v>996</v>
      </c>
      <c r="J156" s="142">
        <f>BK156</f>
        <v>0</v>
      </c>
      <c r="L156" s="131"/>
      <c r="M156" s="135"/>
      <c r="N156" s="136"/>
      <c r="O156" s="136"/>
      <c r="P156" s="137">
        <f>SUM(P157:P162)</f>
        <v>0</v>
      </c>
      <c r="Q156" s="136"/>
      <c r="R156" s="137">
        <f>SUM(R157:R162)</f>
        <v>0</v>
      </c>
      <c r="S156" s="136"/>
      <c r="T156" s="138">
        <f>SUM(T157:T162)</f>
        <v>0</v>
      </c>
      <c r="AR156" s="132" t="s">
        <v>76</v>
      </c>
      <c r="AT156" s="139" t="s">
        <v>68</v>
      </c>
      <c r="AU156" s="139" t="s">
        <v>76</v>
      </c>
      <c r="AY156" s="132" t="s">
        <v>124</v>
      </c>
      <c r="BK156" s="140">
        <f>SUM(BK157:BK162)</f>
        <v>0</v>
      </c>
    </row>
    <row r="157" spans="1:65" s="2" customFormat="1" ht="14.45" customHeight="1" x14ac:dyDescent="0.2">
      <c r="A157" s="26"/>
      <c r="B157" s="143"/>
      <c r="C157" s="144" t="s">
        <v>8</v>
      </c>
      <c r="D157" s="144" t="s">
        <v>127</v>
      </c>
      <c r="E157" s="145" t="s">
        <v>997</v>
      </c>
      <c r="F157" s="146" t="s">
        <v>998</v>
      </c>
      <c r="G157" s="147" t="s">
        <v>280</v>
      </c>
      <c r="H157" s="148">
        <v>5.83</v>
      </c>
      <c r="I157" s="149"/>
      <c r="J157" s="149">
        <f>ROUND(I157*H157,2)</f>
        <v>0</v>
      </c>
      <c r="K157" s="150"/>
      <c r="L157" s="27"/>
      <c r="M157" s="151" t="s">
        <v>1</v>
      </c>
      <c r="N157" s="152" t="s">
        <v>34</v>
      </c>
      <c r="O157" s="153">
        <v>0</v>
      </c>
      <c r="P157" s="153">
        <f>O157*H157</f>
        <v>0</v>
      </c>
      <c r="Q157" s="153">
        <v>0</v>
      </c>
      <c r="R157" s="153">
        <f>Q157*H157</f>
        <v>0</v>
      </c>
      <c r="S157" s="153">
        <v>0</v>
      </c>
      <c r="T157" s="154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140</v>
      </c>
      <c r="AT157" s="155" t="s">
        <v>127</v>
      </c>
      <c r="AU157" s="155" t="s">
        <v>78</v>
      </c>
      <c r="AY157" s="14" t="s">
        <v>124</v>
      </c>
      <c r="BE157" s="156">
        <f>IF(N157="základní",J157,0)</f>
        <v>0</v>
      </c>
      <c r="BF157" s="156">
        <f>IF(N157="snížená",J157,0)</f>
        <v>0</v>
      </c>
      <c r="BG157" s="156">
        <f>IF(N157="zákl. přenesená",J157,0)</f>
        <v>0</v>
      </c>
      <c r="BH157" s="156">
        <f>IF(N157="sníž. přenesená",J157,0)</f>
        <v>0</v>
      </c>
      <c r="BI157" s="156">
        <f>IF(N157="nulová",J157,0)</f>
        <v>0</v>
      </c>
      <c r="BJ157" s="14" t="s">
        <v>76</v>
      </c>
      <c r="BK157" s="156">
        <f>ROUND(I157*H157,2)</f>
        <v>0</v>
      </c>
      <c r="BL157" s="14" t="s">
        <v>140</v>
      </c>
      <c r="BM157" s="155" t="s">
        <v>999</v>
      </c>
    </row>
    <row r="158" spans="1:65" s="2" customFormat="1" ht="14.45" customHeight="1" x14ac:dyDescent="0.2">
      <c r="A158" s="26"/>
      <c r="B158" s="143"/>
      <c r="C158" s="144" t="s">
        <v>131</v>
      </c>
      <c r="D158" s="144" t="s">
        <v>127</v>
      </c>
      <c r="E158" s="145" t="s">
        <v>1000</v>
      </c>
      <c r="F158" s="146" t="s">
        <v>1001</v>
      </c>
      <c r="G158" s="147" t="s">
        <v>280</v>
      </c>
      <c r="H158" s="148">
        <v>5.83</v>
      </c>
      <c r="I158" s="149"/>
      <c r="J158" s="149">
        <f>ROUND(I158*H158,2)</f>
        <v>0</v>
      </c>
      <c r="K158" s="150"/>
      <c r="L158" s="27"/>
      <c r="M158" s="151" t="s">
        <v>1</v>
      </c>
      <c r="N158" s="152" t="s">
        <v>34</v>
      </c>
      <c r="O158" s="153">
        <v>0</v>
      </c>
      <c r="P158" s="153">
        <f>O158*H158</f>
        <v>0</v>
      </c>
      <c r="Q158" s="153">
        <v>0</v>
      </c>
      <c r="R158" s="153">
        <f>Q158*H158</f>
        <v>0</v>
      </c>
      <c r="S158" s="153">
        <v>0</v>
      </c>
      <c r="T158" s="154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140</v>
      </c>
      <c r="AT158" s="155" t="s">
        <v>127</v>
      </c>
      <c r="AU158" s="155" t="s">
        <v>78</v>
      </c>
      <c r="AY158" s="14" t="s">
        <v>124</v>
      </c>
      <c r="BE158" s="156">
        <f>IF(N158="základní",J158,0)</f>
        <v>0</v>
      </c>
      <c r="BF158" s="156">
        <f>IF(N158="snížená",J158,0)</f>
        <v>0</v>
      </c>
      <c r="BG158" s="156">
        <f>IF(N158="zákl. přenesená",J158,0)</f>
        <v>0</v>
      </c>
      <c r="BH158" s="156">
        <f>IF(N158="sníž. přenesená",J158,0)</f>
        <v>0</v>
      </c>
      <c r="BI158" s="156">
        <f>IF(N158="nulová",J158,0)</f>
        <v>0</v>
      </c>
      <c r="BJ158" s="14" t="s">
        <v>76</v>
      </c>
      <c r="BK158" s="156">
        <f>ROUND(I158*H158,2)</f>
        <v>0</v>
      </c>
      <c r="BL158" s="14" t="s">
        <v>140</v>
      </c>
      <c r="BM158" s="155" t="s">
        <v>1002</v>
      </c>
    </row>
    <row r="159" spans="1:65" s="2" customFormat="1" ht="14.45" customHeight="1" x14ac:dyDescent="0.2">
      <c r="A159" s="26"/>
      <c r="B159" s="143"/>
      <c r="C159" s="144" t="s">
        <v>192</v>
      </c>
      <c r="D159" s="144" t="s">
        <v>127</v>
      </c>
      <c r="E159" s="145" t="s">
        <v>1003</v>
      </c>
      <c r="F159" s="146" t="s">
        <v>1004</v>
      </c>
      <c r="G159" s="147" t="s">
        <v>159</v>
      </c>
      <c r="H159" s="148">
        <v>2</v>
      </c>
      <c r="I159" s="149"/>
      <c r="J159" s="149">
        <f>ROUND(I159*H159,2)</f>
        <v>0</v>
      </c>
      <c r="K159" s="150"/>
      <c r="L159" s="27"/>
      <c r="M159" s="151" t="s">
        <v>1</v>
      </c>
      <c r="N159" s="152" t="s">
        <v>34</v>
      </c>
      <c r="O159" s="153">
        <v>0</v>
      </c>
      <c r="P159" s="153">
        <f>O159*H159</f>
        <v>0</v>
      </c>
      <c r="Q159" s="153">
        <v>0</v>
      </c>
      <c r="R159" s="153">
        <f>Q159*H159</f>
        <v>0</v>
      </c>
      <c r="S159" s="153">
        <v>0</v>
      </c>
      <c r="T159" s="154">
        <f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140</v>
      </c>
      <c r="AT159" s="155" t="s">
        <v>127</v>
      </c>
      <c r="AU159" s="155" t="s">
        <v>78</v>
      </c>
      <c r="AY159" s="14" t="s">
        <v>124</v>
      </c>
      <c r="BE159" s="156">
        <f>IF(N159="základní",J159,0)</f>
        <v>0</v>
      </c>
      <c r="BF159" s="156">
        <f>IF(N159="snížená",J159,0)</f>
        <v>0</v>
      </c>
      <c r="BG159" s="156">
        <f>IF(N159="zákl. přenesená",J159,0)</f>
        <v>0</v>
      </c>
      <c r="BH159" s="156">
        <f>IF(N159="sníž. přenesená",J159,0)</f>
        <v>0</v>
      </c>
      <c r="BI159" s="156">
        <f>IF(N159="nulová",J159,0)</f>
        <v>0</v>
      </c>
      <c r="BJ159" s="14" t="s">
        <v>76</v>
      </c>
      <c r="BK159" s="156">
        <f>ROUND(I159*H159,2)</f>
        <v>0</v>
      </c>
      <c r="BL159" s="14" t="s">
        <v>140</v>
      </c>
      <c r="BM159" s="155" t="s">
        <v>1005</v>
      </c>
    </row>
    <row r="160" spans="1:65" s="2" customFormat="1" ht="29.25" x14ac:dyDescent="0.2">
      <c r="A160" s="26"/>
      <c r="B160" s="27"/>
      <c r="C160" s="26"/>
      <c r="D160" s="165" t="s">
        <v>955</v>
      </c>
      <c r="E160" s="26"/>
      <c r="F160" s="166" t="s">
        <v>1006</v>
      </c>
      <c r="G160" s="26"/>
      <c r="H160" s="26"/>
      <c r="I160" s="26"/>
      <c r="J160" s="26"/>
      <c r="K160" s="26"/>
      <c r="L160" s="27"/>
      <c r="M160" s="167"/>
      <c r="N160" s="168"/>
      <c r="O160" s="52"/>
      <c r="P160" s="52"/>
      <c r="Q160" s="52"/>
      <c r="R160" s="52"/>
      <c r="S160" s="52"/>
      <c r="T160" s="53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T160" s="14" t="s">
        <v>955</v>
      </c>
      <c r="AU160" s="14" t="s">
        <v>78</v>
      </c>
    </row>
    <row r="161" spans="1:65" s="2" customFormat="1" ht="14.45" customHeight="1" x14ac:dyDescent="0.2">
      <c r="A161" s="26"/>
      <c r="B161" s="143"/>
      <c r="C161" s="144" t="s">
        <v>196</v>
      </c>
      <c r="D161" s="144" t="s">
        <v>127</v>
      </c>
      <c r="E161" s="145" t="s">
        <v>1007</v>
      </c>
      <c r="F161" s="146" t="s">
        <v>1008</v>
      </c>
      <c r="G161" s="147" t="s">
        <v>280</v>
      </c>
      <c r="H161" s="148">
        <v>29.15</v>
      </c>
      <c r="I161" s="149"/>
      <c r="J161" s="149">
        <f>ROUND(I161*H161,2)</f>
        <v>0</v>
      </c>
      <c r="K161" s="150"/>
      <c r="L161" s="27"/>
      <c r="M161" s="151" t="s">
        <v>1</v>
      </c>
      <c r="N161" s="152" t="s">
        <v>34</v>
      </c>
      <c r="O161" s="153">
        <v>0</v>
      </c>
      <c r="P161" s="153">
        <f>O161*H161</f>
        <v>0</v>
      </c>
      <c r="Q161" s="153">
        <v>0</v>
      </c>
      <c r="R161" s="153">
        <f>Q161*H161</f>
        <v>0</v>
      </c>
      <c r="S161" s="153">
        <v>0</v>
      </c>
      <c r="T161" s="154">
        <f>S161*H161</f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5" t="s">
        <v>140</v>
      </c>
      <c r="AT161" s="155" t="s">
        <v>127</v>
      </c>
      <c r="AU161" s="155" t="s">
        <v>78</v>
      </c>
      <c r="AY161" s="14" t="s">
        <v>124</v>
      </c>
      <c r="BE161" s="156">
        <f>IF(N161="základní",J161,0)</f>
        <v>0</v>
      </c>
      <c r="BF161" s="156">
        <f>IF(N161="snížená",J161,0)</f>
        <v>0</v>
      </c>
      <c r="BG161" s="156">
        <f>IF(N161="zákl. přenesená",J161,0)</f>
        <v>0</v>
      </c>
      <c r="BH161" s="156">
        <f>IF(N161="sníž. přenesená",J161,0)</f>
        <v>0</v>
      </c>
      <c r="BI161" s="156">
        <f>IF(N161="nulová",J161,0)</f>
        <v>0</v>
      </c>
      <c r="BJ161" s="14" t="s">
        <v>76</v>
      </c>
      <c r="BK161" s="156">
        <f>ROUND(I161*H161,2)</f>
        <v>0</v>
      </c>
      <c r="BL161" s="14" t="s">
        <v>140</v>
      </c>
      <c r="BM161" s="155" t="s">
        <v>1009</v>
      </c>
    </row>
    <row r="162" spans="1:65" s="2" customFormat="1" ht="14.45" customHeight="1" x14ac:dyDescent="0.2">
      <c r="A162" s="26"/>
      <c r="B162" s="143"/>
      <c r="C162" s="144" t="s">
        <v>200</v>
      </c>
      <c r="D162" s="144" t="s">
        <v>127</v>
      </c>
      <c r="E162" s="145" t="s">
        <v>1010</v>
      </c>
      <c r="F162" s="146" t="s">
        <v>1011</v>
      </c>
      <c r="G162" s="147" t="s">
        <v>280</v>
      </c>
      <c r="H162" s="148">
        <v>70.55</v>
      </c>
      <c r="I162" s="149"/>
      <c r="J162" s="149">
        <f>ROUND(I162*H162,2)</f>
        <v>0</v>
      </c>
      <c r="K162" s="150"/>
      <c r="L162" s="27"/>
      <c r="M162" s="151" t="s">
        <v>1</v>
      </c>
      <c r="N162" s="152" t="s">
        <v>34</v>
      </c>
      <c r="O162" s="153">
        <v>0</v>
      </c>
      <c r="P162" s="153">
        <f>O162*H162</f>
        <v>0</v>
      </c>
      <c r="Q162" s="153">
        <v>0</v>
      </c>
      <c r="R162" s="153">
        <f>Q162*H162</f>
        <v>0</v>
      </c>
      <c r="S162" s="153">
        <v>0</v>
      </c>
      <c r="T162" s="154">
        <f>S162*H162</f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5" t="s">
        <v>140</v>
      </c>
      <c r="AT162" s="155" t="s">
        <v>127</v>
      </c>
      <c r="AU162" s="155" t="s">
        <v>78</v>
      </c>
      <c r="AY162" s="14" t="s">
        <v>124</v>
      </c>
      <c r="BE162" s="156">
        <f>IF(N162="základní",J162,0)</f>
        <v>0</v>
      </c>
      <c r="BF162" s="156">
        <f>IF(N162="snížená",J162,0)</f>
        <v>0</v>
      </c>
      <c r="BG162" s="156">
        <f>IF(N162="zákl. přenesená",J162,0)</f>
        <v>0</v>
      </c>
      <c r="BH162" s="156">
        <f>IF(N162="sníž. přenesená",J162,0)</f>
        <v>0</v>
      </c>
      <c r="BI162" s="156">
        <f>IF(N162="nulová",J162,0)</f>
        <v>0</v>
      </c>
      <c r="BJ162" s="14" t="s">
        <v>76</v>
      </c>
      <c r="BK162" s="156">
        <f>ROUND(I162*H162,2)</f>
        <v>0</v>
      </c>
      <c r="BL162" s="14" t="s">
        <v>140</v>
      </c>
      <c r="BM162" s="155" t="s">
        <v>1012</v>
      </c>
    </row>
    <row r="163" spans="1:65" s="12" customFormat="1" ht="22.9" customHeight="1" x14ac:dyDescent="0.2">
      <c r="B163" s="131"/>
      <c r="D163" s="132" t="s">
        <v>68</v>
      </c>
      <c r="E163" s="141" t="s">
        <v>590</v>
      </c>
      <c r="F163" s="141" t="s">
        <v>1013</v>
      </c>
      <c r="J163" s="142">
        <f>BK163</f>
        <v>0</v>
      </c>
      <c r="L163" s="131"/>
      <c r="M163" s="135"/>
      <c r="N163" s="136"/>
      <c r="O163" s="136"/>
      <c r="P163" s="137">
        <f>P164</f>
        <v>0</v>
      </c>
      <c r="Q163" s="136"/>
      <c r="R163" s="137">
        <f>R164</f>
        <v>0</v>
      </c>
      <c r="S163" s="136"/>
      <c r="T163" s="138">
        <f>T164</f>
        <v>0</v>
      </c>
      <c r="AR163" s="132" t="s">
        <v>76</v>
      </c>
      <c r="AT163" s="139" t="s">
        <v>68</v>
      </c>
      <c r="AU163" s="139" t="s">
        <v>76</v>
      </c>
      <c r="AY163" s="132" t="s">
        <v>124</v>
      </c>
      <c r="BK163" s="140">
        <f>BK164</f>
        <v>0</v>
      </c>
    </row>
    <row r="164" spans="1:65" s="2" customFormat="1" ht="14.45" customHeight="1" x14ac:dyDescent="0.2">
      <c r="A164" s="26"/>
      <c r="B164" s="143"/>
      <c r="C164" s="144" t="s">
        <v>204</v>
      </c>
      <c r="D164" s="144" t="s">
        <v>127</v>
      </c>
      <c r="E164" s="145" t="s">
        <v>1014</v>
      </c>
      <c r="F164" s="146" t="s">
        <v>1015</v>
      </c>
      <c r="G164" s="147" t="s">
        <v>1016</v>
      </c>
      <c r="H164" s="148">
        <v>2.3420000000000001</v>
      </c>
      <c r="I164" s="149"/>
      <c r="J164" s="149">
        <f>ROUND(I164*H164,2)</f>
        <v>0</v>
      </c>
      <c r="K164" s="150"/>
      <c r="L164" s="27"/>
      <c r="M164" s="151" t="s">
        <v>1</v>
      </c>
      <c r="N164" s="152" t="s">
        <v>34</v>
      </c>
      <c r="O164" s="153">
        <v>0</v>
      </c>
      <c r="P164" s="153">
        <f>O164*H164</f>
        <v>0</v>
      </c>
      <c r="Q164" s="153">
        <v>0</v>
      </c>
      <c r="R164" s="153">
        <f>Q164*H164</f>
        <v>0</v>
      </c>
      <c r="S164" s="153">
        <v>0</v>
      </c>
      <c r="T164" s="154">
        <f>S164*H164</f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5" t="s">
        <v>140</v>
      </c>
      <c r="AT164" s="155" t="s">
        <v>127</v>
      </c>
      <c r="AU164" s="155" t="s">
        <v>78</v>
      </c>
      <c r="AY164" s="14" t="s">
        <v>124</v>
      </c>
      <c r="BE164" s="156">
        <f>IF(N164="základní",J164,0)</f>
        <v>0</v>
      </c>
      <c r="BF164" s="156">
        <f>IF(N164="snížená",J164,0)</f>
        <v>0</v>
      </c>
      <c r="BG164" s="156">
        <f>IF(N164="zákl. přenesená",J164,0)</f>
        <v>0</v>
      </c>
      <c r="BH164" s="156">
        <f>IF(N164="sníž. přenesená",J164,0)</f>
        <v>0</v>
      </c>
      <c r="BI164" s="156">
        <f>IF(N164="nulová",J164,0)</f>
        <v>0</v>
      </c>
      <c r="BJ164" s="14" t="s">
        <v>76</v>
      </c>
      <c r="BK164" s="156">
        <f>ROUND(I164*H164,2)</f>
        <v>0</v>
      </c>
      <c r="BL164" s="14" t="s">
        <v>140</v>
      </c>
      <c r="BM164" s="155" t="s">
        <v>1017</v>
      </c>
    </row>
    <row r="165" spans="1:65" s="12" customFormat="1" ht="22.9" customHeight="1" x14ac:dyDescent="0.2">
      <c r="B165" s="131"/>
      <c r="D165" s="132" t="s">
        <v>68</v>
      </c>
      <c r="E165" s="141" t="s">
        <v>1018</v>
      </c>
      <c r="F165" s="141" t="s">
        <v>1019</v>
      </c>
      <c r="J165" s="142">
        <f>BK165</f>
        <v>0</v>
      </c>
      <c r="L165" s="131"/>
      <c r="M165" s="135"/>
      <c r="N165" s="136"/>
      <c r="O165" s="136"/>
      <c r="P165" s="137">
        <f>SUM(P166:P172)</f>
        <v>0</v>
      </c>
      <c r="Q165" s="136"/>
      <c r="R165" s="137">
        <f>SUM(R166:R172)</f>
        <v>0</v>
      </c>
      <c r="S165" s="136"/>
      <c r="T165" s="138">
        <f>SUM(T166:T172)</f>
        <v>0</v>
      </c>
      <c r="AR165" s="132" t="s">
        <v>76</v>
      </c>
      <c r="AT165" s="139" t="s">
        <v>68</v>
      </c>
      <c r="AU165" s="139" t="s">
        <v>76</v>
      </c>
      <c r="AY165" s="132" t="s">
        <v>124</v>
      </c>
      <c r="BK165" s="140">
        <f>SUM(BK166:BK172)</f>
        <v>0</v>
      </c>
    </row>
    <row r="166" spans="1:65" s="2" customFormat="1" ht="14.45" customHeight="1" x14ac:dyDescent="0.2">
      <c r="A166" s="26"/>
      <c r="B166" s="143"/>
      <c r="C166" s="144" t="s">
        <v>7</v>
      </c>
      <c r="D166" s="144" t="s">
        <v>127</v>
      </c>
      <c r="E166" s="145" t="s">
        <v>1020</v>
      </c>
      <c r="F166" s="146" t="s">
        <v>1021</v>
      </c>
      <c r="G166" s="147" t="s">
        <v>1016</v>
      </c>
      <c r="H166" s="148">
        <v>2.323</v>
      </c>
      <c r="I166" s="149"/>
      <c r="J166" s="149">
        <f>ROUND(I166*H166,2)</f>
        <v>0</v>
      </c>
      <c r="K166" s="150"/>
      <c r="L166" s="27"/>
      <c r="M166" s="151" t="s">
        <v>1</v>
      </c>
      <c r="N166" s="152" t="s">
        <v>34</v>
      </c>
      <c r="O166" s="153">
        <v>0</v>
      </c>
      <c r="P166" s="153">
        <f>O166*H166</f>
        <v>0</v>
      </c>
      <c r="Q166" s="153">
        <v>0</v>
      </c>
      <c r="R166" s="153">
        <f>Q166*H166</f>
        <v>0</v>
      </c>
      <c r="S166" s="153">
        <v>0</v>
      </c>
      <c r="T166" s="154">
        <f>S166*H166</f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5" t="s">
        <v>140</v>
      </c>
      <c r="AT166" s="155" t="s">
        <v>127</v>
      </c>
      <c r="AU166" s="155" t="s">
        <v>78</v>
      </c>
      <c r="AY166" s="14" t="s">
        <v>124</v>
      </c>
      <c r="BE166" s="156">
        <f>IF(N166="základní",J166,0)</f>
        <v>0</v>
      </c>
      <c r="BF166" s="156">
        <f>IF(N166="snížená",J166,0)</f>
        <v>0</v>
      </c>
      <c r="BG166" s="156">
        <f>IF(N166="zákl. přenesená",J166,0)</f>
        <v>0</v>
      </c>
      <c r="BH166" s="156">
        <f>IF(N166="sníž. přenesená",J166,0)</f>
        <v>0</v>
      </c>
      <c r="BI166" s="156">
        <f>IF(N166="nulová",J166,0)</f>
        <v>0</v>
      </c>
      <c r="BJ166" s="14" t="s">
        <v>76</v>
      </c>
      <c r="BK166" s="156">
        <f>ROUND(I166*H166,2)</f>
        <v>0</v>
      </c>
      <c r="BL166" s="14" t="s">
        <v>140</v>
      </c>
      <c r="BM166" s="155" t="s">
        <v>1022</v>
      </c>
    </row>
    <row r="167" spans="1:65" s="2" customFormat="1" ht="14.45" customHeight="1" x14ac:dyDescent="0.2">
      <c r="A167" s="26"/>
      <c r="B167" s="143"/>
      <c r="C167" s="144" t="s">
        <v>212</v>
      </c>
      <c r="D167" s="144" t="s">
        <v>127</v>
      </c>
      <c r="E167" s="145" t="s">
        <v>1023</v>
      </c>
      <c r="F167" s="146" t="s">
        <v>1024</v>
      </c>
      <c r="G167" s="147" t="s">
        <v>1016</v>
      </c>
      <c r="H167" s="148">
        <v>2.323</v>
      </c>
      <c r="I167" s="149"/>
      <c r="J167" s="149">
        <f>ROUND(I167*H167,2)</f>
        <v>0</v>
      </c>
      <c r="K167" s="150"/>
      <c r="L167" s="27"/>
      <c r="M167" s="151" t="s">
        <v>1</v>
      </c>
      <c r="N167" s="152" t="s">
        <v>34</v>
      </c>
      <c r="O167" s="153">
        <v>0</v>
      </c>
      <c r="P167" s="153">
        <f>O167*H167</f>
        <v>0</v>
      </c>
      <c r="Q167" s="153">
        <v>0</v>
      </c>
      <c r="R167" s="153">
        <f>Q167*H167</f>
        <v>0</v>
      </c>
      <c r="S167" s="153">
        <v>0</v>
      </c>
      <c r="T167" s="154">
        <f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5" t="s">
        <v>140</v>
      </c>
      <c r="AT167" s="155" t="s">
        <v>127</v>
      </c>
      <c r="AU167" s="155" t="s">
        <v>78</v>
      </c>
      <c r="AY167" s="14" t="s">
        <v>124</v>
      </c>
      <c r="BE167" s="156">
        <f>IF(N167="základní",J167,0)</f>
        <v>0</v>
      </c>
      <c r="BF167" s="156">
        <f>IF(N167="snížená",J167,0)</f>
        <v>0</v>
      </c>
      <c r="BG167" s="156">
        <f>IF(N167="zákl. přenesená",J167,0)</f>
        <v>0</v>
      </c>
      <c r="BH167" s="156">
        <f>IF(N167="sníž. přenesená",J167,0)</f>
        <v>0</v>
      </c>
      <c r="BI167" s="156">
        <f>IF(N167="nulová",J167,0)</f>
        <v>0</v>
      </c>
      <c r="BJ167" s="14" t="s">
        <v>76</v>
      </c>
      <c r="BK167" s="156">
        <f>ROUND(I167*H167,2)</f>
        <v>0</v>
      </c>
      <c r="BL167" s="14" t="s">
        <v>140</v>
      </c>
      <c r="BM167" s="155" t="s">
        <v>1025</v>
      </c>
    </row>
    <row r="168" spans="1:65" s="2" customFormat="1" ht="29.25" x14ac:dyDescent="0.2">
      <c r="A168" s="26"/>
      <c r="B168" s="27"/>
      <c r="C168" s="26"/>
      <c r="D168" s="165" t="s">
        <v>955</v>
      </c>
      <c r="E168" s="26"/>
      <c r="F168" s="166" t="s">
        <v>1026</v>
      </c>
      <c r="G168" s="26"/>
      <c r="H168" s="26"/>
      <c r="I168" s="26"/>
      <c r="J168" s="26"/>
      <c r="K168" s="26"/>
      <c r="L168" s="27"/>
      <c r="M168" s="167"/>
      <c r="N168" s="168"/>
      <c r="O168" s="52"/>
      <c r="P168" s="52"/>
      <c r="Q168" s="52"/>
      <c r="R168" s="52"/>
      <c r="S168" s="52"/>
      <c r="T168" s="53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T168" s="14" t="s">
        <v>955</v>
      </c>
      <c r="AU168" s="14" t="s">
        <v>78</v>
      </c>
    </row>
    <row r="169" spans="1:65" s="2" customFormat="1" ht="24.2" customHeight="1" x14ac:dyDescent="0.2">
      <c r="A169" s="26"/>
      <c r="B169" s="143"/>
      <c r="C169" s="144" t="s">
        <v>216</v>
      </c>
      <c r="D169" s="144" t="s">
        <v>127</v>
      </c>
      <c r="E169" s="145" t="s">
        <v>1027</v>
      </c>
      <c r="F169" s="146" t="s">
        <v>1028</v>
      </c>
      <c r="G169" s="147" t="s">
        <v>1016</v>
      </c>
      <c r="H169" s="148">
        <v>4.6459999999999999</v>
      </c>
      <c r="I169" s="149"/>
      <c r="J169" s="149">
        <f>ROUND(I169*H169,2)</f>
        <v>0</v>
      </c>
      <c r="K169" s="150"/>
      <c r="L169" s="27"/>
      <c r="M169" s="151" t="s">
        <v>1</v>
      </c>
      <c r="N169" s="152" t="s">
        <v>34</v>
      </c>
      <c r="O169" s="153">
        <v>0</v>
      </c>
      <c r="P169" s="153">
        <f>O169*H169</f>
        <v>0</v>
      </c>
      <c r="Q169" s="153">
        <v>0</v>
      </c>
      <c r="R169" s="153">
        <f>Q169*H169</f>
        <v>0</v>
      </c>
      <c r="S169" s="153">
        <v>0</v>
      </c>
      <c r="T169" s="154">
        <f>S169*H169</f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5" t="s">
        <v>140</v>
      </c>
      <c r="AT169" s="155" t="s">
        <v>127</v>
      </c>
      <c r="AU169" s="155" t="s">
        <v>78</v>
      </c>
      <c r="AY169" s="14" t="s">
        <v>124</v>
      </c>
      <c r="BE169" s="156">
        <f>IF(N169="základní",J169,0)</f>
        <v>0</v>
      </c>
      <c r="BF169" s="156">
        <f>IF(N169="snížená",J169,0)</f>
        <v>0</v>
      </c>
      <c r="BG169" s="156">
        <f>IF(N169="zákl. přenesená",J169,0)</f>
        <v>0</v>
      </c>
      <c r="BH169" s="156">
        <f>IF(N169="sníž. přenesená",J169,0)</f>
        <v>0</v>
      </c>
      <c r="BI169" s="156">
        <f>IF(N169="nulová",J169,0)</f>
        <v>0</v>
      </c>
      <c r="BJ169" s="14" t="s">
        <v>76</v>
      </c>
      <c r="BK169" s="156">
        <f>ROUND(I169*H169,2)</f>
        <v>0</v>
      </c>
      <c r="BL169" s="14" t="s">
        <v>140</v>
      </c>
      <c r="BM169" s="155" t="s">
        <v>1029</v>
      </c>
    </row>
    <row r="170" spans="1:65" s="2" customFormat="1" ht="24.2" customHeight="1" x14ac:dyDescent="0.2">
      <c r="A170" s="26"/>
      <c r="B170" s="143"/>
      <c r="C170" s="144" t="s">
        <v>220</v>
      </c>
      <c r="D170" s="144" t="s">
        <v>127</v>
      </c>
      <c r="E170" s="145" t="s">
        <v>1030</v>
      </c>
      <c r="F170" s="146" t="s">
        <v>1031</v>
      </c>
      <c r="G170" s="147" t="s">
        <v>1016</v>
      </c>
      <c r="H170" s="148">
        <v>2.323</v>
      </c>
      <c r="I170" s="149"/>
      <c r="J170" s="149">
        <f>ROUND(I170*H170,2)</f>
        <v>0</v>
      </c>
      <c r="K170" s="150"/>
      <c r="L170" s="27"/>
      <c r="M170" s="151" t="s">
        <v>1</v>
      </c>
      <c r="N170" s="152" t="s">
        <v>34</v>
      </c>
      <c r="O170" s="153">
        <v>0</v>
      </c>
      <c r="P170" s="153">
        <f>O170*H170</f>
        <v>0</v>
      </c>
      <c r="Q170" s="153">
        <v>0</v>
      </c>
      <c r="R170" s="153">
        <f>Q170*H170</f>
        <v>0</v>
      </c>
      <c r="S170" s="153">
        <v>0</v>
      </c>
      <c r="T170" s="154">
        <f>S170*H170</f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5" t="s">
        <v>140</v>
      </c>
      <c r="AT170" s="155" t="s">
        <v>127</v>
      </c>
      <c r="AU170" s="155" t="s">
        <v>78</v>
      </c>
      <c r="AY170" s="14" t="s">
        <v>124</v>
      </c>
      <c r="BE170" s="156">
        <f>IF(N170="základní",J170,0)</f>
        <v>0</v>
      </c>
      <c r="BF170" s="156">
        <f>IF(N170="snížená",J170,0)</f>
        <v>0</v>
      </c>
      <c r="BG170" s="156">
        <f>IF(N170="zákl. přenesená",J170,0)</f>
        <v>0</v>
      </c>
      <c r="BH170" s="156">
        <f>IF(N170="sníž. přenesená",J170,0)</f>
        <v>0</v>
      </c>
      <c r="BI170" s="156">
        <f>IF(N170="nulová",J170,0)</f>
        <v>0</v>
      </c>
      <c r="BJ170" s="14" t="s">
        <v>76</v>
      </c>
      <c r="BK170" s="156">
        <f>ROUND(I170*H170,2)</f>
        <v>0</v>
      </c>
      <c r="BL170" s="14" t="s">
        <v>140</v>
      </c>
      <c r="BM170" s="155" t="s">
        <v>1032</v>
      </c>
    </row>
    <row r="171" spans="1:65" s="2" customFormat="1" ht="24.2" customHeight="1" x14ac:dyDescent="0.2">
      <c r="A171" s="26"/>
      <c r="B171" s="143"/>
      <c r="C171" s="144" t="s">
        <v>224</v>
      </c>
      <c r="D171" s="144" t="s">
        <v>127</v>
      </c>
      <c r="E171" s="145" t="s">
        <v>1033</v>
      </c>
      <c r="F171" s="146" t="s">
        <v>1034</v>
      </c>
      <c r="G171" s="147" t="s">
        <v>1016</v>
      </c>
      <c r="H171" s="148">
        <v>4.6459999999999999</v>
      </c>
      <c r="I171" s="149"/>
      <c r="J171" s="149">
        <f>ROUND(I171*H171,2)</f>
        <v>0</v>
      </c>
      <c r="K171" s="150"/>
      <c r="L171" s="27"/>
      <c r="M171" s="151" t="s">
        <v>1</v>
      </c>
      <c r="N171" s="152" t="s">
        <v>34</v>
      </c>
      <c r="O171" s="153">
        <v>0</v>
      </c>
      <c r="P171" s="153">
        <f>O171*H171</f>
        <v>0</v>
      </c>
      <c r="Q171" s="153">
        <v>0</v>
      </c>
      <c r="R171" s="153">
        <f>Q171*H171</f>
        <v>0</v>
      </c>
      <c r="S171" s="153">
        <v>0</v>
      </c>
      <c r="T171" s="154">
        <f>S171*H171</f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5" t="s">
        <v>140</v>
      </c>
      <c r="AT171" s="155" t="s">
        <v>127</v>
      </c>
      <c r="AU171" s="155" t="s">
        <v>78</v>
      </c>
      <c r="AY171" s="14" t="s">
        <v>124</v>
      </c>
      <c r="BE171" s="156">
        <f>IF(N171="základní",J171,0)</f>
        <v>0</v>
      </c>
      <c r="BF171" s="156">
        <f>IF(N171="snížená",J171,0)</f>
        <v>0</v>
      </c>
      <c r="BG171" s="156">
        <f>IF(N171="zákl. přenesená",J171,0)</f>
        <v>0</v>
      </c>
      <c r="BH171" s="156">
        <f>IF(N171="sníž. přenesená",J171,0)</f>
        <v>0</v>
      </c>
      <c r="BI171" s="156">
        <f>IF(N171="nulová",J171,0)</f>
        <v>0</v>
      </c>
      <c r="BJ171" s="14" t="s">
        <v>76</v>
      </c>
      <c r="BK171" s="156">
        <f>ROUND(I171*H171,2)</f>
        <v>0</v>
      </c>
      <c r="BL171" s="14" t="s">
        <v>140</v>
      </c>
      <c r="BM171" s="155" t="s">
        <v>1035</v>
      </c>
    </row>
    <row r="172" spans="1:65" s="2" customFormat="1" ht="14.45" customHeight="1" x14ac:dyDescent="0.2">
      <c r="A172" s="26"/>
      <c r="B172" s="143"/>
      <c r="C172" s="144" t="s">
        <v>227</v>
      </c>
      <c r="D172" s="144" t="s">
        <v>127</v>
      </c>
      <c r="E172" s="145" t="s">
        <v>1036</v>
      </c>
      <c r="F172" s="146" t="s">
        <v>1037</v>
      </c>
      <c r="G172" s="147" t="s">
        <v>1016</v>
      </c>
      <c r="H172" s="148">
        <v>2.323</v>
      </c>
      <c r="I172" s="149"/>
      <c r="J172" s="149">
        <f>ROUND(I172*H172,2)</f>
        <v>0</v>
      </c>
      <c r="K172" s="150"/>
      <c r="L172" s="27"/>
      <c r="M172" s="151" t="s">
        <v>1</v>
      </c>
      <c r="N172" s="152" t="s">
        <v>34</v>
      </c>
      <c r="O172" s="153">
        <v>0</v>
      </c>
      <c r="P172" s="153">
        <f>O172*H172</f>
        <v>0</v>
      </c>
      <c r="Q172" s="153">
        <v>0</v>
      </c>
      <c r="R172" s="153">
        <f>Q172*H172</f>
        <v>0</v>
      </c>
      <c r="S172" s="153">
        <v>0</v>
      </c>
      <c r="T172" s="154">
        <f>S172*H172</f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5" t="s">
        <v>140</v>
      </c>
      <c r="AT172" s="155" t="s">
        <v>127</v>
      </c>
      <c r="AU172" s="155" t="s">
        <v>78</v>
      </c>
      <c r="AY172" s="14" t="s">
        <v>124</v>
      </c>
      <c r="BE172" s="156">
        <f>IF(N172="základní",J172,0)</f>
        <v>0</v>
      </c>
      <c r="BF172" s="156">
        <f>IF(N172="snížená",J172,0)</f>
        <v>0</v>
      </c>
      <c r="BG172" s="156">
        <f>IF(N172="zákl. přenesená",J172,0)</f>
        <v>0</v>
      </c>
      <c r="BH172" s="156">
        <f>IF(N172="sníž. přenesená",J172,0)</f>
        <v>0</v>
      </c>
      <c r="BI172" s="156">
        <f>IF(N172="nulová",J172,0)</f>
        <v>0</v>
      </c>
      <c r="BJ172" s="14" t="s">
        <v>76</v>
      </c>
      <c r="BK172" s="156">
        <f>ROUND(I172*H172,2)</f>
        <v>0</v>
      </c>
      <c r="BL172" s="14" t="s">
        <v>140</v>
      </c>
      <c r="BM172" s="155" t="s">
        <v>1038</v>
      </c>
    </row>
    <row r="173" spans="1:65" s="12" customFormat="1" ht="22.9" customHeight="1" x14ac:dyDescent="0.2">
      <c r="B173" s="131"/>
      <c r="D173" s="132" t="s">
        <v>68</v>
      </c>
      <c r="E173" s="141" t="s">
        <v>1039</v>
      </c>
      <c r="F173" s="141" t="s">
        <v>1040</v>
      </c>
      <c r="J173" s="142">
        <f>BK173</f>
        <v>0</v>
      </c>
      <c r="L173" s="131"/>
      <c r="M173" s="135"/>
      <c r="N173" s="136"/>
      <c r="O173" s="136"/>
      <c r="P173" s="137">
        <f>SUM(P174:P176)</f>
        <v>0</v>
      </c>
      <c r="Q173" s="136"/>
      <c r="R173" s="137">
        <f>SUM(R174:R176)</f>
        <v>0</v>
      </c>
      <c r="S173" s="136"/>
      <c r="T173" s="138">
        <f>SUM(T174:T176)</f>
        <v>0</v>
      </c>
      <c r="AR173" s="132" t="s">
        <v>78</v>
      </c>
      <c r="AT173" s="139" t="s">
        <v>68</v>
      </c>
      <c r="AU173" s="139" t="s">
        <v>76</v>
      </c>
      <c r="AY173" s="132" t="s">
        <v>124</v>
      </c>
      <c r="BK173" s="140">
        <f>SUM(BK174:BK176)</f>
        <v>0</v>
      </c>
    </row>
    <row r="174" spans="1:65" s="2" customFormat="1" ht="14.45" customHeight="1" x14ac:dyDescent="0.2">
      <c r="A174" s="26"/>
      <c r="B174" s="143"/>
      <c r="C174" s="144" t="s">
        <v>231</v>
      </c>
      <c r="D174" s="144" t="s">
        <v>127</v>
      </c>
      <c r="E174" s="145" t="s">
        <v>1041</v>
      </c>
      <c r="F174" s="146" t="s">
        <v>1042</v>
      </c>
      <c r="G174" s="147" t="s">
        <v>159</v>
      </c>
      <c r="H174" s="148">
        <v>1</v>
      </c>
      <c r="I174" s="149"/>
      <c r="J174" s="149">
        <f>ROUND(I174*H174,2)</f>
        <v>0</v>
      </c>
      <c r="K174" s="150"/>
      <c r="L174" s="27"/>
      <c r="M174" s="151" t="s">
        <v>1</v>
      </c>
      <c r="N174" s="152" t="s">
        <v>34</v>
      </c>
      <c r="O174" s="153">
        <v>0</v>
      </c>
      <c r="P174" s="153">
        <f>O174*H174</f>
        <v>0</v>
      </c>
      <c r="Q174" s="153">
        <v>0</v>
      </c>
      <c r="R174" s="153">
        <f>Q174*H174</f>
        <v>0</v>
      </c>
      <c r="S174" s="153">
        <v>0</v>
      </c>
      <c r="T174" s="154">
        <f>S174*H174</f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5" t="s">
        <v>140</v>
      </c>
      <c r="AT174" s="155" t="s">
        <v>127</v>
      </c>
      <c r="AU174" s="155" t="s">
        <v>78</v>
      </c>
      <c r="AY174" s="14" t="s">
        <v>124</v>
      </c>
      <c r="BE174" s="156">
        <f>IF(N174="základní",J174,0)</f>
        <v>0</v>
      </c>
      <c r="BF174" s="156">
        <f>IF(N174="snížená",J174,0)</f>
        <v>0</v>
      </c>
      <c r="BG174" s="156">
        <f>IF(N174="zákl. přenesená",J174,0)</f>
        <v>0</v>
      </c>
      <c r="BH174" s="156">
        <f>IF(N174="sníž. přenesená",J174,0)</f>
        <v>0</v>
      </c>
      <c r="BI174" s="156">
        <f>IF(N174="nulová",J174,0)</f>
        <v>0</v>
      </c>
      <c r="BJ174" s="14" t="s">
        <v>76</v>
      </c>
      <c r="BK174" s="156">
        <f>ROUND(I174*H174,2)</f>
        <v>0</v>
      </c>
      <c r="BL174" s="14" t="s">
        <v>140</v>
      </c>
      <c r="BM174" s="155" t="s">
        <v>1043</v>
      </c>
    </row>
    <row r="175" spans="1:65" s="2" customFormat="1" ht="34.5" customHeight="1" x14ac:dyDescent="0.2">
      <c r="A175" s="26"/>
      <c r="B175" s="143"/>
      <c r="C175" s="144" t="s">
        <v>236</v>
      </c>
      <c r="D175" s="144" t="s">
        <v>127</v>
      </c>
      <c r="E175" s="145" t="s">
        <v>1044</v>
      </c>
      <c r="F175" s="146" t="s">
        <v>1045</v>
      </c>
      <c r="G175" s="147" t="s">
        <v>159</v>
      </c>
      <c r="H175" s="148">
        <v>1</v>
      </c>
      <c r="I175" s="149"/>
      <c r="J175" s="149">
        <f>ROUND(I175*H175,2)</f>
        <v>0</v>
      </c>
      <c r="K175" s="150"/>
      <c r="L175" s="27"/>
      <c r="M175" s="151" t="s">
        <v>1</v>
      </c>
      <c r="N175" s="152" t="s">
        <v>34</v>
      </c>
      <c r="O175" s="153">
        <v>0</v>
      </c>
      <c r="P175" s="153">
        <f>O175*H175</f>
        <v>0</v>
      </c>
      <c r="Q175" s="153">
        <v>0</v>
      </c>
      <c r="R175" s="153">
        <f>Q175*H175</f>
        <v>0</v>
      </c>
      <c r="S175" s="153">
        <v>0</v>
      </c>
      <c r="T175" s="154">
        <f>S175*H175</f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5" t="s">
        <v>140</v>
      </c>
      <c r="AT175" s="155" t="s">
        <v>127</v>
      </c>
      <c r="AU175" s="155" t="s">
        <v>78</v>
      </c>
      <c r="AY175" s="14" t="s">
        <v>124</v>
      </c>
      <c r="BE175" s="156">
        <f>IF(N175="základní",J175,0)</f>
        <v>0</v>
      </c>
      <c r="BF175" s="156">
        <f>IF(N175="snížená",J175,0)</f>
        <v>0</v>
      </c>
      <c r="BG175" s="156">
        <f>IF(N175="zákl. přenesená",J175,0)</f>
        <v>0</v>
      </c>
      <c r="BH175" s="156">
        <f>IF(N175="sníž. přenesená",J175,0)</f>
        <v>0</v>
      </c>
      <c r="BI175" s="156">
        <f>IF(N175="nulová",J175,0)</f>
        <v>0</v>
      </c>
      <c r="BJ175" s="14" t="s">
        <v>76</v>
      </c>
      <c r="BK175" s="156">
        <f>ROUND(I175*H175,2)</f>
        <v>0</v>
      </c>
      <c r="BL175" s="14" t="s">
        <v>140</v>
      </c>
      <c r="BM175" s="155" t="s">
        <v>1046</v>
      </c>
    </row>
    <row r="176" spans="1:65" s="2" customFormat="1" ht="24.2" customHeight="1" x14ac:dyDescent="0.2">
      <c r="A176" s="26"/>
      <c r="B176" s="143"/>
      <c r="C176" s="144" t="s">
        <v>242</v>
      </c>
      <c r="D176" s="144" t="s">
        <v>127</v>
      </c>
      <c r="E176" s="145" t="s">
        <v>1047</v>
      </c>
      <c r="F176" s="146" t="s">
        <v>1048</v>
      </c>
      <c r="G176" s="147" t="s">
        <v>1016</v>
      </c>
      <c r="H176" s="148">
        <v>1E-3</v>
      </c>
      <c r="I176" s="149"/>
      <c r="J176" s="149">
        <f>ROUND(I176*H176,2)</f>
        <v>0</v>
      </c>
      <c r="K176" s="150"/>
      <c r="L176" s="27"/>
      <c r="M176" s="151" t="s">
        <v>1</v>
      </c>
      <c r="N176" s="152" t="s">
        <v>34</v>
      </c>
      <c r="O176" s="153">
        <v>0</v>
      </c>
      <c r="P176" s="153">
        <f>O176*H176</f>
        <v>0</v>
      </c>
      <c r="Q176" s="153">
        <v>0</v>
      </c>
      <c r="R176" s="153">
        <f>Q176*H176</f>
        <v>0</v>
      </c>
      <c r="S176" s="153">
        <v>0</v>
      </c>
      <c r="T176" s="154">
        <f>S176*H176</f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5" t="s">
        <v>140</v>
      </c>
      <c r="AT176" s="155" t="s">
        <v>127</v>
      </c>
      <c r="AU176" s="155" t="s">
        <v>78</v>
      </c>
      <c r="AY176" s="14" t="s">
        <v>124</v>
      </c>
      <c r="BE176" s="156">
        <f>IF(N176="základní",J176,0)</f>
        <v>0</v>
      </c>
      <c r="BF176" s="156">
        <f>IF(N176="snížená",J176,0)</f>
        <v>0</v>
      </c>
      <c r="BG176" s="156">
        <f>IF(N176="zákl. přenesená",J176,0)</f>
        <v>0</v>
      </c>
      <c r="BH176" s="156">
        <f>IF(N176="sníž. přenesená",J176,0)</f>
        <v>0</v>
      </c>
      <c r="BI176" s="156">
        <f>IF(N176="nulová",J176,0)</f>
        <v>0</v>
      </c>
      <c r="BJ176" s="14" t="s">
        <v>76</v>
      </c>
      <c r="BK176" s="156">
        <f>ROUND(I176*H176,2)</f>
        <v>0</v>
      </c>
      <c r="BL176" s="14" t="s">
        <v>140</v>
      </c>
      <c r="BM176" s="155" t="s">
        <v>1049</v>
      </c>
    </row>
    <row r="177" spans="1:65" s="12" customFormat="1" ht="22.9" customHeight="1" x14ac:dyDescent="0.2">
      <c r="B177" s="131"/>
      <c r="D177" s="132" t="s">
        <v>68</v>
      </c>
      <c r="E177" s="141" t="s">
        <v>1050</v>
      </c>
      <c r="F177" s="141" t="s">
        <v>1051</v>
      </c>
      <c r="J177" s="142">
        <f>BK177</f>
        <v>0</v>
      </c>
      <c r="L177" s="131"/>
      <c r="M177" s="135"/>
      <c r="N177" s="136"/>
      <c r="O177" s="136"/>
      <c r="P177" s="137">
        <f>SUM(P178:P184)</f>
        <v>0</v>
      </c>
      <c r="Q177" s="136"/>
      <c r="R177" s="137">
        <f>SUM(R178:R184)</f>
        <v>0</v>
      </c>
      <c r="S177" s="136"/>
      <c r="T177" s="138">
        <f>SUM(T178:T184)</f>
        <v>0</v>
      </c>
      <c r="AR177" s="132" t="s">
        <v>76</v>
      </c>
      <c r="AT177" s="139" t="s">
        <v>68</v>
      </c>
      <c r="AU177" s="139" t="s">
        <v>76</v>
      </c>
      <c r="AY177" s="132" t="s">
        <v>124</v>
      </c>
      <c r="BK177" s="140">
        <f>SUM(BK178:BK184)</f>
        <v>0</v>
      </c>
    </row>
    <row r="178" spans="1:65" s="2" customFormat="1" ht="14.45" customHeight="1" x14ac:dyDescent="0.2">
      <c r="A178" s="26"/>
      <c r="B178" s="143"/>
      <c r="C178" s="144" t="s">
        <v>246</v>
      </c>
      <c r="D178" s="144" t="s">
        <v>127</v>
      </c>
      <c r="E178" s="145" t="s">
        <v>1052</v>
      </c>
      <c r="F178" s="146" t="s">
        <v>1053</v>
      </c>
      <c r="G178" s="147" t="s">
        <v>130</v>
      </c>
      <c r="H178" s="148">
        <v>6</v>
      </c>
      <c r="I178" s="149"/>
      <c r="J178" s="149">
        <f>ROUND(I178*H178,2)</f>
        <v>0</v>
      </c>
      <c r="K178" s="150"/>
      <c r="L178" s="27"/>
      <c r="M178" s="151" t="s">
        <v>1</v>
      </c>
      <c r="N178" s="152" t="s">
        <v>34</v>
      </c>
      <c r="O178" s="153">
        <v>0</v>
      </c>
      <c r="P178" s="153">
        <f>O178*H178</f>
        <v>0</v>
      </c>
      <c r="Q178" s="153">
        <v>0</v>
      </c>
      <c r="R178" s="153">
        <f>Q178*H178</f>
        <v>0</v>
      </c>
      <c r="S178" s="153">
        <v>0</v>
      </c>
      <c r="T178" s="154">
        <f>S178*H178</f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5" t="s">
        <v>140</v>
      </c>
      <c r="AT178" s="155" t="s">
        <v>127</v>
      </c>
      <c r="AU178" s="155" t="s">
        <v>78</v>
      </c>
      <c r="AY178" s="14" t="s">
        <v>124</v>
      </c>
      <c r="BE178" s="156">
        <f>IF(N178="základní",J178,0)</f>
        <v>0</v>
      </c>
      <c r="BF178" s="156">
        <f>IF(N178="snížená",J178,0)</f>
        <v>0</v>
      </c>
      <c r="BG178" s="156">
        <f>IF(N178="zákl. přenesená",J178,0)</f>
        <v>0</v>
      </c>
      <c r="BH178" s="156">
        <f>IF(N178="sníž. přenesená",J178,0)</f>
        <v>0</v>
      </c>
      <c r="BI178" s="156">
        <f>IF(N178="nulová",J178,0)</f>
        <v>0</v>
      </c>
      <c r="BJ178" s="14" t="s">
        <v>76</v>
      </c>
      <c r="BK178" s="156">
        <f>ROUND(I178*H178,2)</f>
        <v>0</v>
      </c>
      <c r="BL178" s="14" t="s">
        <v>140</v>
      </c>
      <c r="BM178" s="155" t="s">
        <v>1054</v>
      </c>
    </row>
    <row r="179" spans="1:65" s="2" customFormat="1" ht="29.25" x14ac:dyDescent="0.2">
      <c r="A179" s="26"/>
      <c r="B179" s="27"/>
      <c r="C179" s="26"/>
      <c r="D179" s="165" t="s">
        <v>955</v>
      </c>
      <c r="E179" s="26"/>
      <c r="F179" s="166" t="s">
        <v>1055</v>
      </c>
      <c r="G179" s="26"/>
      <c r="H179" s="26"/>
      <c r="I179" s="26"/>
      <c r="J179" s="26"/>
      <c r="K179" s="26"/>
      <c r="L179" s="27"/>
      <c r="M179" s="167"/>
      <c r="N179" s="168"/>
      <c r="O179" s="52"/>
      <c r="P179" s="52"/>
      <c r="Q179" s="52"/>
      <c r="R179" s="52"/>
      <c r="S179" s="52"/>
      <c r="T179" s="53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T179" s="14" t="s">
        <v>955</v>
      </c>
      <c r="AU179" s="14" t="s">
        <v>78</v>
      </c>
    </row>
    <row r="180" spans="1:65" s="2" customFormat="1" ht="14.45" customHeight="1" x14ac:dyDescent="0.2">
      <c r="A180" s="26"/>
      <c r="B180" s="143"/>
      <c r="C180" s="144" t="s">
        <v>350</v>
      </c>
      <c r="D180" s="144" t="s">
        <v>127</v>
      </c>
      <c r="E180" s="145" t="s">
        <v>1056</v>
      </c>
      <c r="F180" s="146" t="s">
        <v>1057</v>
      </c>
      <c r="G180" s="147" t="s">
        <v>130</v>
      </c>
      <c r="H180" s="148">
        <v>6</v>
      </c>
      <c r="I180" s="149"/>
      <c r="J180" s="149">
        <f>ROUND(I180*H180,2)</f>
        <v>0</v>
      </c>
      <c r="K180" s="150"/>
      <c r="L180" s="27"/>
      <c r="M180" s="151" t="s">
        <v>1</v>
      </c>
      <c r="N180" s="152" t="s">
        <v>34</v>
      </c>
      <c r="O180" s="153">
        <v>0</v>
      </c>
      <c r="P180" s="153">
        <f>O180*H180</f>
        <v>0</v>
      </c>
      <c r="Q180" s="153">
        <v>0</v>
      </c>
      <c r="R180" s="153">
        <f>Q180*H180</f>
        <v>0</v>
      </c>
      <c r="S180" s="153">
        <v>0</v>
      </c>
      <c r="T180" s="154">
        <f>S180*H180</f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5" t="s">
        <v>140</v>
      </c>
      <c r="AT180" s="155" t="s">
        <v>127</v>
      </c>
      <c r="AU180" s="155" t="s">
        <v>78</v>
      </c>
      <c r="AY180" s="14" t="s">
        <v>124</v>
      </c>
      <c r="BE180" s="156">
        <f>IF(N180="základní",J180,0)</f>
        <v>0</v>
      </c>
      <c r="BF180" s="156">
        <f>IF(N180="snížená",J180,0)</f>
        <v>0</v>
      </c>
      <c r="BG180" s="156">
        <f>IF(N180="zákl. přenesená",J180,0)</f>
        <v>0</v>
      </c>
      <c r="BH180" s="156">
        <f>IF(N180="sníž. přenesená",J180,0)</f>
        <v>0</v>
      </c>
      <c r="BI180" s="156">
        <f>IF(N180="nulová",J180,0)</f>
        <v>0</v>
      </c>
      <c r="BJ180" s="14" t="s">
        <v>76</v>
      </c>
      <c r="BK180" s="156">
        <f>ROUND(I180*H180,2)</f>
        <v>0</v>
      </c>
      <c r="BL180" s="14" t="s">
        <v>140</v>
      </c>
      <c r="BM180" s="155" t="s">
        <v>1058</v>
      </c>
    </row>
    <row r="181" spans="1:65" s="2" customFormat="1" ht="29.25" x14ac:dyDescent="0.2">
      <c r="A181" s="26"/>
      <c r="B181" s="27"/>
      <c r="C181" s="26"/>
      <c r="D181" s="165" t="s">
        <v>955</v>
      </c>
      <c r="E181" s="26"/>
      <c r="F181" s="166" t="s">
        <v>1059</v>
      </c>
      <c r="G181" s="26"/>
      <c r="H181" s="26"/>
      <c r="I181" s="26"/>
      <c r="J181" s="26"/>
      <c r="K181" s="26"/>
      <c r="L181" s="27"/>
      <c r="M181" s="167"/>
      <c r="N181" s="168"/>
      <c r="O181" s="52"/>
      <c r="P181" s="52"/>
      <c r="Q181" s="52"/>
      <c r="R181" s="52"/>
      <c r="S181" s="52"/>
      <c r="T181" s="53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T181" s="14" t="s">
        <v>955</v>
      </c>
      <c r="AU181" s="14" t="s">
        <v>78</v>
      </c>
    </row>
    <row r="182" spans="1:65" s="2" customFormat="1" ht="14.45" customHeight="1" x14ac:dyDescent="0.2">
      <c r="A182" s="26"/>
      <c r="B182" s="143"/>
      <c r="C182" s="144" t="s">
        <v>207</v>
      </c>
      <c r="D182" s="144" t="s">
        <v>127</v>
      </c>
      <c r="E182" s="145" t="s">
        <v>1060</v>
      </c>
      <c r="F182" s="146" t="s">
        <v>1816</v>
      </c>
      <c r="G182" s="147" t="s">
        <v>646</v>
      </c>
      <c r="H182" s="148">
        <v>1</v>
      </c>
      <c r="I182" s="149"/>
      <c r="J182" s="149">
        <f>ROUND(I182*H182,2)</f>
        <v>0</v>
      </c>
      <c r="K182" s="150"/>
      <c r="L182" s="27"/>
      <c r="M182" s="151" t="s">
        <v>1</v>
      </c>
      <c r="N182" s="152" t="s">
        <v>34</v>
      </c>
      <c r="O182" s="153">
        <v>0</v>
      </c>
      <c r="P182" s="153">
        <f>O182*H182</f>
        <v>0</v>
      </c>
      <c r="Q182" s="153">
        <v>0</v>
      </c>
      <c r="R182" s="153">
        <f>Q182*H182</f>
        <v>0</v>
      </c>
      <c r="S182" s="153">
        <v>0</v>
      </c>
      <c r="T182" s="154">
        <f>S182*H182</f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5" t="s">
        <v>140</v>
      </c>
      <c r="AT182" s="155" t="s">
        <v>127</v>
      </c>
      <c r="AU182" s="155" t="s">
        <v>78</v>
      </c>
      <c r="AY182" s="14" t="s">
        <v>124</v>
      </c>
      <c r="BE182" s="156">
        <f>IF(N182="základní",J182,0)</f>
        <v>0</v>
      </c>
      <c r="BF182" s="156">
        <f>IF(N182="snížená",J182,0)</f>
        <v>0</v>
      </c>
      <c r="BG182" s="156">
        <f>IF(N182="zákl. přenesená",J182,0)</f>
        <v>0</v>
      </c>
      <c r="BH182" s="156">
        <f>IF(N182="sníž. přenesená",J182,0)</f>
        <v>0</v>
      </c>
      <c r="BI182" s="156">
        <f>IF(N182="nulová",J182,0)</f>
        <v>0</v>
      </c>
      <c r="BJ182" s="14" t="s">
        <v>76</v>
      </c>
      <c r="BK182" s="156">
        <f>ROUND(I182*H182,2)</f>
        <v>0</v>
      </c>
      <c r="BL182" s="14" t="s">
        <v>140</v>
      </c>
      <c r="BM182" s="155" t="s">
        <v>1061</v>
      </c>
    </row>
    <row r="183" spans="1:65" s="2" customFormat="1" ht="24.2" customHeight="1" x14ac:dyDescent="0.2">
      <c r="A183" s="26"/>
      <c r="B183" s="143"/>
      <c r="C183" s="144" t="s">
        <v>357</v>
      </c>
      <c r="D183" s="144" t="s">
        <v>127</v>
      </c>
      <c r="E183" s="145" t="s">
        <v>1062</v>
      </c>
      <c r="F183" s="146" t="s">
        <v>1817</v>
      </c>
      <c r="G183" s="147" t="s">
        <v>646</v>
      </c>
      <c r="H183" s="148">
        <v>1</v>
      </c>
      <c r="I183" s="149"/>
      <c r="J183" s="149">
        <f>ROUND(I183*H183,2)</f>
        <v>0</v>
      </c>
      <c r="K183" s="150"/>
      <c r="L183" s="27"/>
      <c r="M183" s="151" t="s">
        <v>1</v>
      </c>
      <c r="N183" s="152" t="s">
        <v>34</v>
      </c>
      <c r="O183" s="153">
        <v>0</v>
      </c>
      <c r="P183" s="153">
        <f>O183*H183</f>
        <v>0</v>
      </c>
      <c r="Q183" s="153">
        <v>0</v>
      </c>
      <c r="R183" s="153">
        <f>Q183*H183</f>
        <v>0</v>
      </c>
      <c r="S183" s="153">
        <v>0</v>
      </c>
      <c r="T183" s="154">
        <f>S183*H183</f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5" t="s">
        <v>140</v>
      </c>
      <c r="AT183" s="155" t="s">
        <v>127</v>
      </c>
      <c r="AU183" s="155" t="s">
        <v>78</v>
      </c>
      <c r="AY183" s="14" t="s">
        <v>124</v>
      </c>
      <c r="BE183" s="156">
        <f>IF(N183="základní",J183,0)</f>
        <v>0</v>
      </c>
      <c r="BF183" s="156">
        <f>IF(N183="snížená",J183,0)</f>
        <v>0</v>
      </c>
      <c r="BG183" s="156">
        <f>IF(N183="zákl. přenesená",J183,0)</f>
        <v>0</v>
      </c>
      <c r="BH183" s="156">
        <f>IF(N183="sníž. přenesená",J183,0)</f>
        <v>0</v>
      </c>
      <c r="BI183" s="156">
        <f>IF(N183="nulová",J183,0)</f>
        <v>0</v>
      </c>
      <c r="BJ183" s="14" t="s">
        <v>76</v>
      </c>
      <c r="BK183" s="156">
        <f>ROUND(I183*H183,2)</f>
        <v>0</v>
      </c>
      <c r="BL183" s="14" t="s">
        <v>140</v>
      </c>
      <c r="BM183" s="155" t="s">
        <v>1063</v>
      </c>
    </row>
    <row r="184" spans="1:65" s="2" customFormat="1" ht="14.45" customHeight="1" x14ac:dyDescent="0.2">
      <c r="A184" s="26"/>
      <c r="B184" s="143"/>
      <c r="C184" s="144" t="s">
        <v>361</v>
      </c>
      <c r="D184" s="144" t="s">
        <v>127</v>
      </c>
      <c r="E184" s="145" t="s">
        <v>1064</v>
      </c>
      <c r="F184" s="146" t="s">
        <v>1065</v>
      </c>
      <c r="G184" s="147" t="s">
        <v>1016</v>
      </c>
      <c r="H184" s="148">
        <v>0.03</v>
      </c>
      <c r="I184" s="149"/>
      <c r="J184" s="149">
        <f>ROUND(I184*H184,2)</f>
        <v>0</v>
      </c>
      <c r="K184" s="150"/>
      <c r="L184" s="27"/>
      <c r="M184" s="151" t="s">
        <v>1</v>
      </c>
      <c r="N184" s="152" t="s">
        <v>34</v>
      </c>
      <c r="O184" s="153">
        <v>0</v>
      </c>
      <c r="P184" s="153">
        <f>O184*H184</f>
        <v>0</v>
      </c>
      <c r="Q184" s="153">
        <v>0</v>
      </c>
      <c r="R184" s="153">
        <f>Q184*H184</f>
        <v>0</v>
      </c>
      <c r="S184" s="153">
        <v>0</v>
      </c>
      <c r="T184" s="154">
        <f>S184*H184</f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5" t="s">
        <v>140</v>
      </c>
      <c r="AT184" s="155" t="s">
        <v>127</v>
      </c>
      <c r="AU184" s="155" t="s">
        <v>78</v>
      </c>
      <c r="AY184" s="14" t="s">
        <v>124</v>
      </c>
      <c r="BE184" s="156">
        <f>IF(N184="základní",J184,0)</f>
        <v>0</v>
      </c>
      <c r="BF184" s="156">
        <f>IF(N184="snížená",J184,0)</f>
        <v>0</v>
      </c>
      <c r="BG184" s="156">
        <f>IF(N184="zákl. přenesená",J184,0)</f>
        <v>0</v>
      </c>
      <c r="BH184" s="156">
        <f>IF(N184="sníž. přenesená",J184,0)</f>
        <v>0</v>
      </c>
      <c r="BI184" s="156">
        <f>IF(N184="nulová",J184,0)</f>
        <v>0</v>
      </c>
      <c r="BJ184" s="14" t="s">
        <v>76</v>
      </c>
      <c r="BK184" s="156">
        <f>ROUND(I184*H184,2)</f>
        <v>0</v>
      </c>
      <c r="BL184" s="14" t="s">
        <v>140</v>
      </c>
      <c r="BM184" s="155" t="s">
        <v>1066</v>
      </c>
    </row>
    <row r="185" spans="1:65" s="12" customFormat="1" ht="22.9" customHeight="1" x14ac:dyDescent="0.2">
      <c r="B185" s="131"/>
      <c r="D185" s="132" t="s">
        <v>68</v>
      </c>
      <c r="E185" s="141" t="s">
        <v>1067</v>
      </c>
      <c r="F185" s="141" t="s">
        <v>1068</v>
      </c>
      <c r="J185" s="142">
        <f>BK185</f>
        <v>0</v>
      </c>
      <c r="L185" s="131"/>
      <c r="M185" s="135"/>
      <c r="N185" s="136"/>
      <c r="O185" s="136"/>
      <c r="P185" s="137">
        <f>SUM(P186:P189)</f>
        <v>0</v>
      </c>
      <c r="Q185" s="136"/>
      <c r="R185" s="137">
        <f>SUM(R186:R189)</f>
        <v>0</v>
      </c>
      <c r="S185" s="136"/>
      <c r="T185" s="138">
        <f>SUM(T186:T189)</f>
        <v>0</v>
      </c>
      <c r="AR185" s="132" t="s">
        <v>78</v>
      </c>
      <c r="AT185" s="139" t="s">
        <v>68</v>
      </c>
      <c r="AU185" s="139" t="s">
        <v>76</v>
      </c>
      <c r="AY185" s="132" t="s">
        <v>124</v>
      </c>
      <c r="BK185" s="140">
        <f>SUM(BK186:BK189)</f>
        <v>0</v>
      </c>
    </row>
    <row r="186" spans="1:65" s="2" customFormat="1" ht="24.2" customHeight="1" x14ac:dyDescent="0.2">
      <c r="A186" s="26"/>
      <c r="B186" s="143"/>
      <c r="C186" s="144" t="s">
        <v>365</v>
      </c>
      <c r="D186" s="144" t="s">
        <v>127</v>
      </c>
      <c r="E186" s="145" t="s">
        <v>1069</v>
      </c>
      <c r="F186" s="146" t="s">
        <v>1818</v>
      </c>
      <c r="G186" s="147" t="s">
        <v>280</v>
      </c>
      <c r="H186" s="148">
        <v>6.4130000000000003</v>
      </c>
      <c r="I186" s="149"/>
      <c r="J186" s="149">
        <f>ROUND(I186*H186,2)</f>
        <v>0</v>
      </c>
      <c r="K186" s="150"/>
      <c r="L186" s="27"/>
      <c r="M186" s="151" t="s">
        <v>1</v>
      </c>
      <c r="N186" s="152" t="s">
        <v>34</v>
      </c>
      <c r="O186" s="153">
        <v>0</v>
      </c>
      <c r="P186" s="153">
        <f>O186*H186</f>
        <v>0</v>
      </c>
      <c r="Q186" s="153">
        <v>0</v>
      </c>
      <c r="R186" s="153">
        <f>Q186*H186</f>
        <v>0</v>
      </c>
      <c r="S186" s="153">
        <v>0</v>
      </c>
      <c r="T186" s="154">
        <f>S186*H186</f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5" t="s">
        <v>140</v>
      </c>
      <c r="AT186" s="155" t="s">
        <v>127</v>
      </c>
      <c r="AU186" s="155" t="s">
        <v>78</v>
      </c>
      <c r="AY186" s="14" t="s">
        <v>124</v>
      </c>
      <c r="BE186" s="156">
        <f>IF(N186="základní",J186,0)</f>
        <v>0</v>
      </c>
      <c r="BF186" s="156">
        <f>IF(N186="snížená",J186,0)</f>
        <v>0</v>
      </c>
      <c r="BG186" s="156">
        <f>IF(N186="zákl. přenesená",J186,0)</f>
        <v>0</v>
      </c>
      <c r="BH186" s="156">
        <f>IF(N186="sníž. přenesená",J186,0)</f>
        <v>0</v>
      </c>
      <c r="BI186" s="156">
        <f>IF(N186="nulová",J186,0)</f>
        <v>0</v>
      </c>
      <c r="BJ186" s="14" t="s">
        <v>76</v>
      </c>
      <c r="BK186" s="156">
        <f>ROUND(I186*H186,2)</f>
        <v>0</v>
      </c>
      <c r="BL186" s="14" t="s">
        <v>140</v>
      </c>
      <c r="BM186" s="155" t="s">
        <v>1070</v>
      </c>
    </row>
    <row r="187" spans="1:65" s="2" customFormat="1" ht="14.45" customHeight="1" x14ac:dyDescent="0.2">
      <c r="A187" s="26"/>
      <c r="B187" s="143"/>
      <c r="C187" s="144" t="s">
        <v>369</v>
      </c>
      <c r="D187" s="144" t="s">
        <v>127</v>
      </c>
      <c r="E187" s="145" t="s">
        <v>1071</v>
      </c>
      <c r="F187" s="146" t="s">
        <v>1072</v>
      </c>
      <c r="G187" s="147" t="s">
        <v>280</v>
      </c>
      <c r="H187" s="148">
        <v>5.83</v>
      </c>
      <c r="I187" s="149"/>
      <c r="J187" s="149">
        <f>ROUND(I187*H187,2)</f>
        <v>0</v>
      </c>
      <c r="K187" s="150"/>
      <c r="L187" s="27"/>
      <c r="M187" s="151" t="s">
        <v>1</v>
      </c>
      <c r="N187" s="152" t="s">
        <v>34</v>
      </c>
      <c r="O187" s="153">
        <v>0</v>
      </c>
      <c r="P187" s="153">
        <f>O187*H187</f>
        <v>0</v>
      </c>
      <c r="Q187" s="153">
        <v>0</v>
      </c>
      <c r="R187" s="153">
        <f>Q187*H187</f>
        <v>0</v>
      </c>
      <c r="S187" s="153">
        <v>0</v>
      </c>
      <c r="T187" s="154">
        <f>S187*H187</f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5" t="s">
        <v>140</v>
      </c>
      <c r="AT187" s="155" t="s">
        <v>127</v>
      </c>
      <c r="AU187" s="155" t="s">
        <v>78</v>
      </c>
      <c r="AY187" s="14" t="s">
        <v>124</v>
      </c>
      <c r="BE187" s="156">
        <f>IF(N187="základní",J187,0)</f>
        <v>0</v>
      </c>
      <c r="BF187" s="156">
        <f>IF(N187="snížená",J187,0)</f>
        <v>0</v>
      </c>
      <c r="BG187" s="156">
        <f>IF(N187="zákl. přenesená",J187,0)</f>
        <v>0</v>
      </c>
      <c r="BH187" s="156">
        <f>IF(N187="sníž. přenesená",J187,0)</f>
        <v>0</v>
      </c>
      <c r="BI187" s="156">
        <f>IF(N187="nulová",J187,0)</f>
        <v>0</v>
      </c>
      <c r="BJ187" s="14" t="s">
        <v>76</v>
      </c>
      <c r="BK187" s="156">
        <f>ROUND(I187*H187,2)</f>
        <v>0</v>
      </c>
      <c r="BL187" s="14" t="s">
        <v>140</v>
      </c>
      <c r="BM187" s="155" t="s">
        <v>1073</v>
      </c>
    </row>
    <row r="188" spans="1:65" s="2" customFormat="1" ht="24.2" customHeight="1" x14ac:dyDescent="0.2">
      <c r="A188" s="26"/>
      <c r="B188" s="143"/>
      <c r="C188" s="144" t="s">
        <v>372</v>
      </c>
      <c r="D188" s="144" t="s">
        <v>127</v>
      </c>
      <c r="E188" s="145" t="s">
        <v>1074</v>
      </c>
      <c r="F188" s="146" t="s">
        <v>1819</v>
      </c>
      <c r="G188" s="147" t="s">
        <v>280</v>
      </c>
      <c r="H188" s="148">
        <v>5.83</v>
      </c>
      <c r="I188" s="149"/>
      <c r="J188" s="149">
        <f>ROUND(I188*H188,2)</f>
        <v>0</v>
      </c>
      <c r="K188" s="150"/>
      <c r="L188" s="27"/>
      <c r="M188" s="151" t="s">
        <v>1</v>
      </c>
      <c r="N188" s="152" t="s">
        <v>34</v>
      </c>
      <c r="O188" s="153">
        <v>0</v>
      </c>
      <c r="P188" s="153">
        <f>O188*H188</f>
        <v>0</v>
      </c>
      <c r="Q188" s="153">
        <v>0</v>
      </c>
      <c r="R188" s="153">
        <f>Q188*H188</f>
        <v>0</v>
      </c>
      <c r="S188" s="153">
        <v>0</v>
      </c>
      <c r="T188" s="154">
        <f>S188*H188</f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5" t="s">
        <v>140</v>
      </c>
      <c r="AT188" s="155" t="s">
        <v>127</v>
      </c>
      <c r="AU188" s="155" t="s">
        <v>78</v>
      </c>
      <c r="AY188" s="14" t="s">
        <v>124</v>
      </c>
      <c r="BE188" s="156">
        <f>IF(N188="základní",J188,0)</f>
        <v>0</v>
      </c>
      <c r="BF188" s="156">
        <f>IF(N188="snížená",J188,0)</f>
        <v>0</v>
      </c>
      <c r="BG188" s="156">
        <f>IF(N188="zákl. přenesená",J188,0)</f>
        <v>0</v>
      </c>
      <c r="BH188" s="156">
        <f>IF(N188="sníž. přenesená",J188,0)</f>
        <v>0</v>
      </c>
      <c r="BI188" s="156">
        <f>IF(N188="nulová",J188,0)</f>
        <v>0</v>
      </c>
      <c r="BJ188" s="14" t="s">
        <v>76</v>
      </c>
      <c r="BK188" s="156">
        <f>ROUND(I188*H188,2)</f>
        <v>0</v>
      </c>
      <c r="BL188" s="14" t="s">
        <v>140</v>
      </c>
      <c r="BM188" s="155" t="s">
        <v>1075</v>
      </c>
    </row>
    <row r="189" spans="1:65" s="2" customFormat="1" ht="14.45" customHeight="1" x14ac:dyDescent="0.2">
      <c r="A189" s="26"/>
      <c r="B189" s="143"/>
      <c r="C189" s="144" t="s">
        <v>376</v>
      </c>
      <c r="D189" s="144" t="s">
        <v>127</v>
      </c>
      <c r="E189" s="145" t="s">
        <v>1076</v>
      </c>
      <c r="F189" s="146" t="s">
        <v>1077</v>
      </c>
      <c r="G189" s="147" t="s">
        <v>1016</v>
      </c>
      <c r="H189" s="148">
        <v>0.14099999999999999</v>
      </c>
      <c r="I189" s="149"/>
      <c r="J189" s="149">
        <f>ROUND(I189*H189,2)</f>
        <v>0</v>
      </c>
      <c r="K189" s="150"/>
      <c r="L189" s="27"/>
      <c r="M189" s="151" t="s">
        <v>1</v>
      </c>
      <c r="N189" s="152" t="s">
        <v>34</v>
      </c>
      <c r="O189" s="153">
        <v>0</v>
      </c>
      <c r="P189" s="153">
        <f>O189*H189</f>
        <v>0</v>
      </c>
      <c r="Q189" s="153">
        <v>0</v>
      </c>
      <c r="R189" s="153">
        <f>Q189*H189</f>
        <v>0</v>
      </c>
      <c r="S189" s="153">
        <v>0</v>
      </c>
      <c r="T189" s="154">
        <f>S189*H189</f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5" t="s">
        <v>140</v>
      </c>
      <c r="AT189" s="155" t="s">
        <v>127</v>
      </c>
      <c r="AU189" s="155" t="s">
        <v>78</v>
      </c>
      <c r="AY189" s="14" t="s">
        <v>124</v>
      </c>
      <c r="BE189" s="156">
        <f>IF(N189="základní",J189,0)</f>
        <v>0</v>
      </c>
      <c r="BF189" s="156">
        <f>IF(N189="snížená",J189,0)</f>
        <v>0</v>
      </c>
      <c r="BG189" s="156">
        <f>IF(N189="zákl. přenesená",J189,0)</f>
        <v>0</v>
      </c>
      <c r="BH189" s="156">
        <f>IF(N189="sníž. přenesená",J189,0)</f>
        <v>0</v>
      </c>
      <c r="BI189" s="156">
        <f>IF(N189="nulová",J189,0)</f>
        <v>0</v>
      </c>
      <c r="BJ189" s="14" t="s">
        <v>76</v>
      </c>
      <c r="BK189" s="156">
        <f>ROUND(I189*H189,2)</f>
        <v>0</v>
      </c>
      <c r="BL189" s="14" t="s">
        <v>140</v>
      </c>
      <c r="BM189" s="155" t="s">
        <v>1078</v>
      </c>
    </row>
    <row r="190" spans="1:65" s="12" customFormat="1" ht="22.9" customHeight="1" x14ac:dyDescent="0.2">
      <c r="B190" s="131"/>
      <c r="D190" s="132" t="s">
        <v>68</v>
      </c>
      <c r="E190" s="141" t="s">
        <v>240</v>
      </c>
      <c r="F190" s="141" t="s">
        <v>1079</v>
      </c>
      <c r="J190" s="142">
        <f>BK190</f>
        <v>0</v>
      </c>
      <c r="L190" s="131"/>
      <c r="M190" s="135"/>
      <c r="N190" s="136"/>
      <c r="O190" s="136"/>
      <c r="P190" s="137">
        <f>SUM(P191:P192)</f>
        <v>0</v>
      </c>
      <c r="Q190" s="136"/>
      <c r="R190" s="137">
        <f>SUM(R191:R192)</f>
        <v>0</v>
      </c>
      <c r="S190" s="136"/>
      <c r="T190" s="138">
        <f>SUM(T191:T192)</f>
        <v>0</v>
      </c>
      <c r="AR190" s="132" t="s">
        <v>78</v>
      </c>
      <c r="AT190" s="139" t="s">
        <v>68</v>
      </c>
      <c r="AU190" s="139" t="s">
        <v>76</v>
      </c>
      <c r="AY190" s="132" t="s">
        <v>124</v>
      </c>
      <c r="BK190" s="140">
        <f>SUM(BK191:BK192)</f>
        <v>0</v>
      </c>
    </row>
    <row r="191" spans="1:65" s="2" customFormat="1" ht="37.9" customHeight="1" x14ac:dyDescent="0.2">
      <c r="A191" s="26"/>
      <c r="B191" s="143"/>
      <c r="C191" s="144" t="s">
        <v>379</v>
      </c>
      <c r="D191" s="144" t="s">
        <v>127</v>
      </c>
      <c r="E191" s="145" t="s">
        <v>1080</v>
      </c>
      <c r="F191" s="146" t="s">
        <v>1081</v>
      </c>
      <c r="G191" s="147" t="s">
        <v>280</v>
      </c>
      <c r="H191" s="148">
        <v>4.1500000000000004</v>
      </c>
      <c r="I191" s="149"/>
      <c r="J191" s="149">
        <f>ROUND(I191*H191,2)</f>
        <v>0</v>
      </c>
      <c r="K191" s="150"/>
      <c r="L191" s="27"/>
      <c r="M191" s="151" t="s">
        <v>1</v>
      </c>
      <c r="N191" s="152" t="s">
        <v>34</v>
      </c>
      <c r="O191" s="153">
        <v>0</v>
      </c>
      <c r="P191" s="153">
        <f>O191*H191</f>
        <v>0</v>
      </c>
      <c r="Q191" s="153">
        <v>0</v>
      </c>
      <c r="R191" s="153">
        <f>Q191*H191</f>
        <v>0</v>
      </c>
      <c r="S191" s="153">
        <v>0</v>
      </c>
      <c r="T191" s="154">
        <f>S191*H191</f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5" t="s">
        <v>140</v>
      </c>
      <c r="AT191" s="155" t="s">
        <v>127</v>
      </c>
      <c r="AU191" s="155" t="s">
        <v>78</v>
      </c>
      <c r="AY191" s="14" t="s">
        <v>124</v>
      </c>
      <c r="BE191" s="156">
        <f>IF(N191="základní",J191,0)</f>
        <v>0</v>
      </c>
      <c r="BF191" s="156">
        <f>IF(N191="snížená",J191,0)</f>
        <v>0</v>
      </c>
      <c r="BG191" s="156">
        <f>IF(N191="zákl. přenesená",J191,0)</f>
        <v>0</v>
      </c>
      <c r="BH191" s="156">
        <f>IF(N191="sníž. přenesená",J191,0)</f>
        <v>0</v>
      </c>
      <c r="BI191" s="156">
        <f>IF(N191="nulová",J191,0)</f>
        <v>0</v>
      </c>
      <c r="BJ191" s="14" t="s">
        <v>76</v>
      </c>
      <c r="BK191" s="156">
        <f>ROUND(I191*H191,2)</f>
        <v>0</v>
      </c>
      <c r="BL191" s="14" t="s">
        <v>140</v>
      </c>
      <c r="BM191" s="155" t="s">
        <v>1082</v>
      </c>
    </row>
    <row r="192" spans="1:65" s="2" customFormat="1" ht="19.5" x14ac:dyDescent="0.2">
      <c r="A192" s="26"/>
      <c r="B192" s="27"/>
      <c r="C192" s="26"/>
      <c r="D192" s="165" t="s">
        <v>955</v>
      </c>
      <c r="E192" s="26"/>
      <c r="F192" s="166" t="s">
        <v>1083</v>
      </c>
      <c r="G192" s="26"/>
      <c r="H192" s="26"/>
      <c r="I192" s="26"/>
      <c r="J192" s="26"/>
      <c r="K192" s="26"/>
      <c r="L192" s="27"/>
      <c r="M192" s="167"/>
      <c r="N192" s="168"/>
      <c r="O192" s="52"/>
      <c r="P192" s="52"/>
      <c r="Q192" s="52"/>
      <c r="R192" s="52"/>
      <c r="S192" s="52"/>
      <c r="T192" s="53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T192" s="14" t="s">
        <v>955</v>
      </c>
      <c r="AU192" s="14" t="s">
        <v>78</v>
      </c>
    </row>
    <row r="193" spans="1:65" s="12" customFormat="1" ht="22.9" customHeight="1" x14ac:dyDescent="0.2">
      <c r="B193" s="131"/>
      <c r="D193" s="132" t="s">
        <v>68</v>
      </c>
      <c r="E193" s="141" t="s">
        <v>1084</v>
      </c>
      <c r="F193" s="141" t="s">
        <v>1085</v>
      </c>
      <c r="J193" s="142">
        <f>BK193</f>
        <v>0</v>
      </c>
      <c r="L193" s="131"/>
      <c r="M193" s="135"/>
      <c r="N193" s="136"/>
      <c r="O193" s="136"/>
      <c r="P193" s="137">
        <f>SUM(P194:P196)</f>
        <v>0</v>
      </c>
      <c r="Q193" s="136"/>
      <c r="R193" s="137">
        <f>SUM(R194:R196)</f>
        <v>0</v>
      </c>
      <c r="S193" s="136"/>
      <c r="T193" s="138">
        <f>SUM(T194:T196)</f>
        <v>0</v>
      </c>
      <c r="AR193" s="132" t="s">
        <v>78</v>
      </c>
      <c r="AT193" s="139" t="s">
        <v>68</v>
      </c>
      <c r="AU193" s="139" t="s">
        <v>76</v>
      </c>
      <c r="AY193" s="132" t="s">
        <v>124</v>
      </c>
      <c r="BK193" s="140">
        <f>SUM(BK194:BK196)</f>
        <v>0</v>
      </c>
    </row>
    <row r="194" spans="1:65" s="2" customFormat="1" ht="24.2" customHeight="1" x14ac:dyDescent="0.2">
      <c r="A194" s="26"/>
      <c r="B194" s="143"/>
      <c r="C194" s="144" t="s">
        <v>382</v>
      </c>
      <c r="D194" s="144" t="s">
        <v>127</v>
      </c>
      <c r="E194" s="145" t="s">
        <v>1086</v>
      </c>
      <c r="F194" s="146" t="s">
        <v>1087</v>
      </c>
      <c r="G194" s="147" t="s">
        <v>280</v>
      </c>
      <c r="H194" s="148">
        <v>122.51</v>
      </c>
      <c r="I194" s="149"/>
      <c r="J194" s="149">
        <f>ROUND(I194*H194,2)</f>
        <v>0</v>
      </c>
      <c r="K194" s="150"/>
      <c r="L194" s="27"/>
      <c r="M194" s="151" t="s">
        <v>1</v>
      </c>
      <c r="N194" s="152" t="s">
        <v>34</v>
      </c>
      <c r="O194" s="153">
        <v>0</v>
      </c>
      <c r="P194" s="153">
        <f>O194*H194</f>
        <v>0</v>
      </c>
      <c r="Q194" s="153">
        <v>0</v>
      </c>
      <c r="R194" s="153">
        <f>Q194*H194</f>
        <v>0</v>
      </c>
      <c r="S194" s="153">
        <v>0</v>
      </c>
      <c r="T194" s="154">
        <f>S194*H194</f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5" t="s">
        <v>140</v>
      </c>
      <c r="AT194" s="155" t="s">
        <v>127</v>
      </c>
      <c r="AU194" s="155" t="s">
        <v>78</v>
      </c>
      <c r="AY194" s="14" t="s">
        <v>124</v>
      </c>
      <c r="BE194" s="156">
        <f>IF(N194="základní",J194,0)</f>
        <v>0</v>
      </c>
      <c r="BF194" s="156">
        <f>IF(N194="snížená",J194,0)</f>
        <v>0</v>
      </c>
      <c r="BG194" s="156">
        <f>IF(N194="zákl. přenesená",J194,0)</f>
        <v>0</v>
      </c>
      <c r="BH194" s="156">
        <f>IF(N194="sníž. přenesená",J194,0)</f>
        <v>0</v>
      </c>
      <c r="BI194" s="156">
        <f>IF(N194="nulová",J194,0)</f>
        <v>0</v>
      </c>
      <c r="BJ194" s="14" t="s">
        <v>76</v>
      </c>
      <c r="BK194" s="156">
        <f>ROUND(I194*H194,2)</f>
        <v>0</v>
      </c>
      <c r="BL194" s="14" t="s">
        <v>140</v>
      </c>
      <c r="BM194" s="155" t="s">
        <v>1088</v>
      </c>
    </row>
    <row r="195" spans="1:65" s="2" customFormat="1" ht="30.75" customHeight="1" x14ac:dyDescent="0.2">
      <c r="A195" s="26"/>
      <c r="B195" s="143"/>
      <c r="C195" s="144" t="s">
        <v>385</v>
      </c>
      <c r="D195" s="144" t="s">
        <v>127</v>
      </c>
      <c r="E195" s="145" t="s">
        <v>1089</v>
      </c>
      <c r="F195" s="146" t="s">
        <v>1820</v>
      </c>
      <c r="G195" s="147" t="s">
        <v>280</v>
      </c>
      <c r="H195" s="148">
        <v>46.68</v>
      </c>
      <c r="I195" s="149"/>
      <c r="J195" s="149">
        <f>ROUND(I195*H195,2)</f>
        <v>0</v>
      </c>
      <c r="K195" s="150"/>
      <c r="L195" s="27"/>
      <c r="M195" s="151" t="s">
        <v>1</v>
      </c>
      <c r="N195" s="152" t="s">
        <v>34</v>
      </c>
      <c r="O195" s="153">
        <v>0</v>
      </c>
      <c r="P195" s="153">
        <f>O195*H195</f>
        <v>0</v>
      </c>
      <c r="Q195" s="153">
        <v>0</v>
      </c>
      <c r="R195" s="153">
        <f>Q195*H195</f>
        <v>0</v>
      </c>
      <c r="S195" s="153">
        <v>0</v>
      </c>
      <c r="T195" s="154">
        <f>S195*H195</f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5" t="s">
        <v>140</v>
      </c>
      <c r="AT195" s="155" t="s">
        <v>127</v>
      </c>
      <c r="AU195" s="155" t="s">
        <v>78</v>
      </c>
      <c r="AY195" s="14" t="s">
        <v>124</v>
      </c>
      <c r="BE195" s="156">
        <f>IF(N195="základní",J195,0)</f>
        <v>0</v>
      </c>
      <c r="BF195" s="156">
        <f>IF(N195="snížená",J195,0)</f>
        <v>0</v>
      </c>
      <c r="BG195" s="156">
        <f>IF(N195="zákl. přenesená",J195,0)</f>
        <v>0</v>
      </c>
      <c r="BH195" s="156">
        <f>IF(N195="sníž. přenesená",J195,0)</f>
        <v>0</v>
      </c>
      <c r="BI195" s="156">
        <f>IF(N195="nulová",J195,0)</f>
        <v>0</v>
      </c>
      <c r="BJ195" s="14" t="s">
        <v>76</v>
      </c>
      <c r="BK195" s="156">
        <f>ROUND(I195*H195,2)</f>
        <v>0</v>
      </c>
      <c r="BL195" s="14" t="s">
        <v>140</v>
      </c>
      <c r="BM195" s="155" t="s">
        <v>1090</v>
      </c>
    </row>
    <row r="196" spans="1:65" s="2" customFormat="1" ht="24.2" customHeight="1" x14ac:dyDescent="0.2">
      <c r="A196" s="26"/>
      <c r="B196" s="143"/>
      <c r="C196" s="144" t="s">
        <v>388</v>
      </c>
      <c r="D196" s="144" t="s">
        <v>127</v>
      </c>
      <c r="E196" s="145" t="s">
        <v>1091</v>
      </c>
      <c r="F196" s="146" t="s">
        <v>1092</v>
      </c>
      <c r="G196" s="147" t="s">
        <v>280</v>
      </c>
      <c r="H196" s="148">
        <v>75.83</v>
      </c>
      <c r="I196" s="149"/>
      <c r="J196" s="149">
        <f>ROUND(I196*H196,2)</f>
        <v>0</v>
      </c>
      <c r="K196" s="150"/>
      <c r="L196" s="27"/>
      <c r="M196" s="161" t="s">
        <v>1</v>
      </c>
      <c r="N196" s="162" t="s">
        <v>34</v>
      </c>
      <c r="O196" s="163">
        <v>0</v>
      </c>
      <c r="P196" s="163">
        <f>O196*H196</f>
        <v>0</v>
      </c>
      <c r="Q196" s="163">
        <v>0</v>
      </c>
      <c r="R196" s="163">
        <f>Q196*H196</f>
        <v>0</v>
      </c>
      <c r="S196" s="163">
        <v>0</v>
      </c>
      <c r="T196" s="164">
        <f>S196*H196</f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5" t="s">
        <v>140</v>
      </c>
      <c r="AT196" s="155" t="s">
        <v>127</v>
      </c>
      <c r="AU196" s="155" t="s">
        <v>78</v>
      </c>
      <c r="AY196" s="14" t="s">
        <v>124</v>
      </c>
      <c r="BE196" s="156">
        <f>IF(N196="základní",J196,0)</f>
        <v>0</v>
      </c>
      <c r="BF196" s="156">
        <f>IF(N196="snížená",J196,0)</f>
        <v>0</v>
      </c>
      <c r="BG196" s="156">
        <f>IF(N196="zákl. přenesená",J196,0)</f>
        <v>0</v>
      </c>
      <c r="BH196" s="156">
        <f>IF(N196="sníž. přenesená",J196,0)</f>
        <v>0</v>
      </c>
      <c r="BI196" s="156">
        <f>IF(N196="nulová",J196,0)</f>
        <v>0</v>
      </c>
      <c r="BJ196" s="14" t="s">
        <v>76</v>
      </c>
      <c r="BK196" s="156">
        <f>ROUND(I196*H196,2)</f>
        <v>0</v>
      </c>
      <c r="BL196" s="14" t="s">
        <v>140</v>
      </c>
      <c r="BM196" s="155" t="s">
        <v>1093</v>
      </c>
    </row>
    <row r="197" spans="1:65" s="2" customFormat="1" ht="6.95" customHeight="1" x14ac:dyDescent="0.2">
      <c r="A197" s="26"/>
      <c r="B197" s="41"/>
      <c r="C197" s="42"/>
      <c r="D197" s="42"/>
      <c r="E197" s="42"/>
      <c r="F197" s="42"/>
      <c r="G197" s="42"/>
      <c r="H197" s="42"/>
      <c r="I197" s="42"/>
      <c r="J197" s="42"/>
      <c r="K197" s="42"/>
      <c r="L197" s="27"/>
      <c r="M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</row>
  </sheetData>
  <autoFilter ref="C132:K196" xr:uid="{00000000-0009-0000-0000-000003000000}"/>
  <mergeCells count="12">
    <mergeCell ref="E125:H125"/>
    <mergeCell ref="L2:V2"/>
    <mergeCell ref="E85:H85"/>
    <mergeCell ref="E87:H87"/>
    <mergeCell ref="E89:H89"/>
    <mergeCell ref="E121:H121"/>
    <mergeCell ref="E123:H12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7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M284"/>
  <sheetViews>
    <sheetView showGridLines="0" topLeftCell="C94" workbookViewId="0">
      <selection activeCell="I109" sqref="I109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x14ac:dyDescent="0.2">
      <c r="A1" s="92"/>
    </row>
    <row r="2" spans="1:46" s="1" customFormat="1" ht="36.950000000000003" customHeight="1" x14ac:dyDescent="0.2">
      <c r="L2" s="226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4" t="s">
        <v>95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78</v>
      </c>
    </row>
    <row r="4" spans="1:46" s="1" customFormat="1" ht="24.95" customHeight="1" x14ac:dyDescent="0.2">
      <c r="B4" s="17"/>
      <c r="D4" s="18" t="s">
        <v>96</v>
      </c>
      <c r="L4" s="17"/>
      <c r="M4" s="93" t="s">
        <v>10</v>
      </c>
      <c r="AT4" s="14" t="s">
        <v>3</v>
      </c>
    </row>
    <row r="5" spans="1:46" s="1" customFormat="1" ht="6.95" customHeight="1" x14ac:dyDescent="0.2">
      <c r="B5" s="17"/>
      <c r="L5" s="17"/>
    </row>
    <row r="6" spans="1:46" s="1" customFormat="1" ht="12" customHeight="1" x14ac:dyDescent="0.2">
      <c r="B6" s="17"/>
      <c r="D6" s="23" t="s">
        <v>14</v>
      </c>
      <c r="L6" s="17"/>
    </row>
    <row r="7" spans="1:46" s="1" customFormat="1" ht="16.5" customHeight="1" x14ac:dyDescent="0.2">
      <c r="B7" s="17"/>
      <c r="E7" s="232" t="str">
        <f>'Rekapitulace stavby'!K6</f>
        <v>KHS JmK - Rekonstrukce vytápění Blansko, Mlýnská 684/2</v>
      </c>
      <c r="F7" s="233"/>
      <c r="G7" s="233"/>
      <c r="H7" s="233"/>
      <c r="L7" s="17"/>
    </row>
    <row r="8" spans="1:46" s="1" customFormat="1" ht="12" customHeight="1" x14ac:dyDescent="0.2">
      <c r="B8" s="17"/>
      <c r="D8" s="23" t="s">
        <v>97</v>
      </c>
      <c r="L8" s="17"/>
    </row>
    <row r="9" spans="1:46" s="2" customFormat="1" ht="16.5" customHeight="1" x14ac:dyDescent="0.2">
      <c r="A9" s="26"/>
      <c r="B9" s="27"/>
      <c r="C9" s="26"/>
      <c r="D9" s="26"/>
      <c r="E9" s="232" t="s">
        <v>98</v>
      </c>
      <c r="F9" s="231"/>
      <c r="G9" s="231"/>
      <c r="H9" s="231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 x14ac:dyDescent="0.2">
      <c r="A10" s="26"/>
      <c r="B10" s="27"/>
      <c r="C10" s="26"/>
      <c r="D10" s="23" t="s">
        <v>99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 x14ac:dyDescent="0.2">
      <c r="A11" s="26"/>
      <c r="B11" s="27"/>
      <c r="C11" s="26"/>
      <c r="D11" s="26"/>
      <c r="E11" s="193" t="s">
        <v>1101</v>
      </c>
      <c r="F11" s="231"/>
      <c r="G11" s="231"/>
      <c r="H11" s="231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x14ac:dyDescent="0.2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 x14ac:dyDescent="0.2">
      <c r="A13" s="26"/>
      <c r="B13" s="27"/>
      <c r="C13" s="26"/>
      <c r="D13" s="23" t="s">
        <v>16</v>
      </c>
      <c r="E13" s="26"/>
      <c r="F13" s="21" t="s">
        <v>1</v>
      </c>
      <c r="G13" s="26"/>
      <c r="H13" s="26"/>
      <c r="I13" s="23" t="s">
        <v>17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 x14ac:dyDescent="0.2">
      <c r="A14" s="26"/>
      <c r="B14" s="27"/>
      <c r="C14" s="26"/>
      <c r="D14" s="23" t="s">
        <v>18</v>
      </c>
      <c r="E14" s="26"/>
      <c r="F14" s="21" t="s">
        <v>19</v>
      </c>
      <c r="G14" s="26"/>
      <c r="H14" s="26"/>
      <c r="I14" s="23" t="s">
        <v>20</v>
      </c>
      <c r="J14" s="49">
        <f>'Rekapitulace stavby'!AN8</f>
        <v>44528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 x14ac:dyDescent="0.2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 x14ac:dyDescent="0.2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tr">
        <f>IF('Rekapitulace stavby'!AN10="","",'Rekapitulace stavby'!AN10)</f>
        <v/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 x14ac:dyDescent="0.2">
      <c r="A17" s="26"/>
      <c r="B17" s="27"/>
      <c r="C17" s="26"/>
      <c r="D17" s="26"/>
      <c r="E17" s="21" t="str">
        <f>IF('Rekapitulace stavby'!E11="","",'Rekapitulace stavby'!E11)</f>
        <v xml:space="preserve"> </v>
      </c>
      <c r="F17" s="26"/>
      <c r="G17" s="26"/>
      <c r="H17" s="26"/>
      <c r="I17" s="23" t="s">
        <v>23</v>
      </c>
      <c r="J17" s="21" t="str">
        <f>IF('Rekapitulace stavby'!AN11="","",'Rekapitulace stavby'!AN11)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 x14ac:dyDescent="0.2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 x14ac:dyDescent="0.2">
      <c r="A19" s="26"/>
      <c r="B19" s="27"/>
      <c r="C19" s="26"/>
      <c r="D19" s="23" t="s">
        <v>24</v>
      </c>
      <c r="E19" s="26"/>
      <c r="F19" s="171" t="str">
        <f>'D 3 - MaR, elektroinstalace'!F19</f>
        <v>dokumentace pro výběr zhotovitele  (DVZ)</v>
      </c>
      <c r="G19" s="26"/>
      <c r="H19" s="26"/>
      <c r="I19" s="23" t="s">
        <v>22</v>
      </c>
      <c r="J19" s="21" t="str">
        <f>'Rekapitulace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 x14ac:dyDescent="0.2">
      <c r="A20" s="26"/>
      <c r="B20" s="27"/>
      <c r="C20" s="26"/>
      <c r="D20" s="26"/>
      <c r="E20" s="219" t="str">
        <f>'Rekapitulace stavby'!E14</f>
        <v xml:space="preserve"> </v>
      </c>
      <c r="F20" s="219"/>
      <c r="G20" s="219"/>
      <c r="H20" s="219"/>
      <c r="I20" s="23" t="s">
        <v>23</v>
      </c>
      <c r="J20" s="21" t="str">
        <f>'Rekapitulace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 x14ac:dyDescent="0.2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 x14ac:dyDescent="0.2">
      <c r="A22" s="26"/>
      <c r="B22" s="27"/>
      <c r="C22" s="26"/>
      <c r="D22" s="23" t="s">
        <v>25</v>
      </c>
      <c r="E22" s="26"/>
      <c r="F22" s="26"/>
      <c r="G22" s="26"/>
      <c r="H22" s="26"/>
      <c r="I22" s="23" t="s">
        <v>22</v>
      </c>
      <c r="J22" s="21" t="str">
        <f>IF('Rekapitulace stavby'!AN16="","",'Rekapitulace stavby'!AN16)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 x14ac:dyDescent="0.2">
      <c r="A23" s="26"/>
      <c r="B23" s="27"/>
      <c r="C23" s="26"/>
      <c r="D23" s="26"/>
      <c r="E23" s="21" t="str">
        <f>IF('Rekapitulace stavby'!E17="","",'Rekapitulace stavby'!E17)</f>
        <v xml:space="preserve"> </v>
      </c>
      <c r="F23" s="26"/>
      <c r="G23" s="26"/>
      <c r="H23" s="26"/>
      <c r="I23" s="23" t="s">
        <v>23</v>
      </c>
      <c r="J23" s="21" t="str">
        <f>IF('Rekapitulace stavby'!AN17="","",'Rekapitulace stavby'!AN17)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 x14ac:dyDescent="0.2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 x14ac:dyDescent="0.2">
      <c r="A25" s="26"/>
      <c r="B25" s="27"/>
      <c r="C25" s="26"/>
      <c r="D25" s="23" t="s">
        <v>27</v>
      </c>
      <c r="E25" s="26"/>
      <c r="F25" s="26"/>
      <c r="G25" s="26"/>
      <c r="H25" s="26"/>
      <c r="I25" s="23" t="s">
        <v>22</v>
      </c>
      <c r="J25" s="21" t="str">
        <f>IF('Rekapitulace stavby'!AN19="","",'Rekapitulace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 x14ac:dyDescent="0.2">
      <c r="A26" s="26"/>
      <c r="B26" s="27"/>
      <c r="C26" s="26"/>
      <c r="D26" s="26"/>
      <c r="E26" s="21" t="str">
        <f>IF('Rekapitulace stavby'!E20="","",'Rekapitulace stavby'!E20)</f>
        <v xml:space="preserve"> </v>
      </c>
      <c r="F26" s="26"/>
      <c r="G26" s="26"/>
      <c r="H26" s="26"/>
      <c r="I26" s="23" t="s">
        <v>23</v>
      </c>
      <c r="J26" s="21" t="str">
        <f>IF('Rekapitulace stavby'!AN20="","",'Rekapitulace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 x14ac:dyDescent="0.2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 x14ac:dyDescent="0.2">
      <c r="A28" s="26"/>
      <c r="B28" s="27"/>
      <c r="C28" s="26"/>
      <c r="D28" s="23" t="s">
        <v>28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 x14ac:dyDescent="0.2">
      <c r="A29" s="94"/>
      <c r="B29" s="95"/>
      <c r="C29" s="94"/>
      <c r="D29" s="94"/>
      <c r="E29" s="222" t="s">
        <v>1</v>
      </c>
      <c r="F29" s="222"/>
      <c r="G29" s="222"/>
      <c r="H29" s="222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5" customHeight="1" x14ac:dyDescent="0.2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 x14ac:dyDescent="0.2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 x14ac:dyDescent="0.2">
      <c r="A32" s="26"/>
      <c r="B32" s="27"/>
      <c r="C32" s="26"/>
      <c r="D32" s="97" t="s">
        <v>29</v>
      </c>
      <c r="E32" s="26"/>
      <c r="F32" s="26"/>
      <c r="G32" s="26"/>
      <c r="H32" s="26"/>
      <c r="I32" s="26"/>
      <c r="J32" s="65">
        <f>ROUND(J134,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 x14ac:dyDescent="0.2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 x14ac:dyDescent="0.2">
      <c r="A34" s="26"/>
      <c r="B34" s="27"/>
      <c r="C34" s="26"/>
      <c r="D34" s="26"/>
      <c r="E34" s="26"/>
      <c r="F34" s="30" t="s">
        <v>31</v>
      </c>
      <c r="G34" s="26"/>
      <c r="H34" s="26"/>
      <c r="I34" s="30" t="s">
        <v>30</v>
      </c>
      <c r="J34" s="30" t="s">
        <v>32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 x14ac:dyDescent="0.2">
      <c r="A35" s="26"/>
      <c r="B35" s="27"/>
      <c r="C35" s="26"/>
      <c r="D35" s="98" t="s">
        <v>33</v>
      </c>
      <c r="E35" s="23" t="s">
        <v>34</v>
      </c>
      <c r="F35" s="99">
        <f>ROUND((SUM(BE134:BE283)),  2)</f>
        <v>0</v>
      </c>
      <c r="G35" s="26"/>
      <c r="H35" s="26"/>
      <c r="I35" s="100">
        <v>0.21</v>
      </c>
      <c r="J35" s="99">
        <f>ROUND(((SUM(BE134:BE283))*I35),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 x14ac:dyDescent="0.2">
      <c r="A36" s="26"/>
      <c r="B36" s="27"/>
      <c r="C36" s="26"/>
      <c r="D36" s="26"/>
      <c r="E36" s="23" t="s">
        <v>35</v>
      </c>
      <c r="F36" s="99">
        <f>ROUND((SUM(BF134:BF283)),  2)</f>
        <v>0</v>
      </c>
      <c r="G36" s="26"/>
      <c r="H36" s="26"/>
      <c r="I36" s="100">
        <v>0.15</v>
      </c>
      <c r="J36" s="99">
        <f>ROUND(((SUM(BF134:BF283))*I36),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 x14ac:dyDescent="0.2">
      <c r="A37" s="26"/>
      <c r="B37" s="27"/>
      <c r="C37" s="26"/>
      <c r="D37" s="26"/>
      <c r="E37" s="23" t="s">
        <v>36</v>
      </c>
      <c r="F37" s="99">
        <f>ROUND((SUM(BG134:BG283)),  2)</f>
        <v>0</v>
      </c>
      <c r="G37" s="26"/>
      <c r="H37" s="26"/>
      <c r="I37" s="100">
        <v>0.21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 x14ac:dyDescent="0.2">
      <c r="A38" s="26"/>
      <c r="B38" s="27"/>
      <c r="C38" s="26"/>
      <c r="D38" s="26"/>
      <c r="E38" s="23" t="s">
        <v>37</v>
      </c>
      <c r="F38" s="99">
        <f>ROUND((SUM(BH134:BH283)),  2)</f>
        <v>0</v>
      </c>
      <c r="G38" s="26"/>
      <c r="H38" s="26"/>
      <c r="I38" s="100">
        <v>0.15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 x14ac:dyDescent="0.2">
      <c r="A39" s="26"/>
      <c r="B39" s="27"/>
      <c r="C39" s="26"/>
      <c r="D39" s="26"/>
      <c r="E39" s="23" t="s">
        <v>38</v>
      </c>
      <c r="F39" s="99">
        <f>ROUND((SUM(BI134:BI283)),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 x14ac:dyDescent="0.2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 x14ac:dyDescent="0.2">
      <c r="A41" s="26"/>
      <c r="B41" s="27"/>
      <c r="C41" s="101"/>
      <c r="D41" s="102" t="s">
        <v>39</v>
      </c>
      <c r="E41" s="54"/>
      <c r="F41" s="54"/>
      <c r="G41" s="103" t="s">
        <v>40</v>
      </c>
      <c r="H41" s="104" t="s">
        <v>41</v>
      </c>
      <c r="I41" s="54"/>
      <c r="J41" s="105">
        <f>SUM(J32:J39)</f>
        <v>0</v>
      </c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 x14ac:dyDescent="0.2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 x14ac:dyDescent="0.2">
      <c r="B43" s="17"/>
      <c r="L43" s="17"/>
    </row>
    <row r="44" spans="1:31" s="1" customFormat="1" ht="14.45" customHeight="1" x14ac:dyDescent="0.2">
      <c r="B44" s="17"/>
      <c r="L44" s="17"/>
    </row>
    <row r="45" spans="1:31" s="1" customFormat="1" ht="14.45" customHeight="1" x14ac:dyDescent="0.2">
      <c r="B45" s="17"/>
      <c r="L45" s="17"/>
    </row>
    <row r="46" spans="1:31" s="1" customFormat="1" ht="14.45" customHeight="1" x14ac:dyDescent="0.2">
      <c r="B46" s="17"/>
      <c r="L46" s="17"/>
    </row>
    <row r="47" spans="1:31" s="1" customFormat="1" ht="14.45" customHeight="1" x14ac:dyDescent="0.2">
      <c r="B47" s="17"/>
      <c r="L47" s="17"/>
    </row>
    <row r="48" spans="1:31" s="1" customFormat="1" ht="14.45" customHeight="1" x14ac:dyDescent="0.2">
      <c r="B48" s="17"/>
      <c r="L48" s="17"/>
    </row>
    <row r="49" spans="1:31" s="1" customFormat="1" ht="14.45" customHeight="1" x14ac:dyDescent="0.2">
      <c r="B49" s="17"/>
      <c r="L49" s="17"/>
    </row>
    <row r="50" spans="1:31" s="2" customFormat="1" ht="14.45" customHeight="1" x14ac:dyDescent="0.2">
      <c r="B50" s="36"/>
      <c r="D50" s="37" t="s">
        <v>42</v>
      </c>
      <c r="E50" s="38"/>
      <c r="F50" s="38"/>
      <c r="G50" s="37" t="s">
        <v>43</v>
      </c>
      <c r="H50" s="38"/>
      <c r="I50" s="38"/>
      <c r="J50" s="38"/>
      <c r="K50" s="38"/>
      <c r="L50" s="36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26"/>
      <c r="B61" s="27"/>
      <c r="C61" s="26"/>
      <c r="D61" s="39" t="s">
        <v>44</v>
      </c>
      <c r="E61" s="29"/>
      <c r="F61" s="107" t="s">
        <v>45</v>
      </c>
      <c r="G61" s="39" t="s">
        <v>44</v>
      </c>
      <c r="H61" s="29"/>
      <c r="I61" s="29"/>
      <c r="J61" s="108" t="s">
        <v>45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6"/>
      <c r="B65" s="27"/>
      <c r="C65" s="26"/>
      <c r="D65" s="37" t="s">
        <v>46</v>
      </c>
      <c r="E65" s="40"/>
      <c r="F65" s="40"/>
      <c r="G65" s="37" t="s">
        <v>47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2.75" x14ac:dyDescent="0.2">
      <c r="A76" s="26"/>
      <c r="B76" s="27"/>
      <c r="C76" s="26"/>
      <c r="D76" s="39" t="s">
        <v>44</v>
      </c>
      <c r="E76" s="29"/>
      <c r="F76" s="107" t="s">
        <v>45</v>
      </c>
      <c r="G76" s="39" t="s">
        <v>44</v>
      </c>
      <c r="H76" s="29"/>
      <c r="I76" s="29"/>
      <c r="J76" s="108" t="s">
        <v>45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 x14ac:dyDescent="0.2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 x14ac:dyDescent="0.2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 x14ac:dyDescent="0.2">
      <c r="A82" s="26"/>
      <c r="B82" s="27"/>
      <c r="C82" s="18" t="s">
        <v>101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 x14ac:dyDescent="0.2">
      <c r="A84" s="26"/>
      <c r="B84" s="27"/>
      <c r="C84" s="23" t="s">
        <v>14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 x14ac:dyDescent="0.2">
      <c r="A85" s="26"/>
      <c r="B85" s="27"/>
      <c r="C85" s="26"/>
      <c r="D85" s="26"/>
      <c r="E85" s="232" t="str">
        <f>E7</f>
        <v>KHS JmK - Rekonstrukce vytápění Blansko, Mlýnská 684/2</v>
      </c>
      <c r="F85" s="233"/>
      <c r="G85" s="233"/>
      <c r="H85" s="233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 x14ac:dyDescent="0.2">
      <c r="B86" s="17"/>
      <c r="C86" s="23" t="s">
        <v>97</v>
      </c>
      <c r="L86" s="17"/>
    </row>
    <row r="87" spans="1:31" s="2" customFormat="1" ht="16.5" customHeight="1" x14ac:dyDescent="0.2">
      <c r="A87" s="26"/>
      <c r="B87" s="27"/>
      <c r="C87" s="26"/>
      <c r="D87" s="26"/>
      <c r="E87" s="232" t="s">
        <v>98</v>
      </c>
      <c r="F87" s="231"/>
      <c r="G87" s="231"/>
      <c r="H87" s="231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 x14ac:dyDescent="0.2">
      <c r="A88" s="26"/>
      <c r="B88" s="27"/>
      <c r="C88" s="23" t="s">
        <v>99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 x14ac:dyDescent="0.2">
      <c r="A89" s="26"/>
      <c r="B89" s="27"/>
      <c r="C89" s="26"/>
      <c r="D89" s="26"/>
      <c r="E89" s="193" t="str">
        <f>E11</f>
        <v>D 4 - Budova - optimalizace vytápění, rozvody vody</v>
      </c>
      <c r="F89" s="231"/>
      <c r="G89" s="231"/>
      <c r="H89" s="231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 x14ac:dyDescent="0.2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 x14ac:dyDescent="0.2">
      <c r="A91" s="26"/>
      <c r="B91" s="27"/>
      <c r="C91" s="23" t="s">
        <v>18</v>
      </c>
      <c r="D91" s="26"/>
      <c r="E91" s="26"/>
      <c r="F91" s="21" t="str">
        <f>F14</f>
        <v xml:space="preserve"> </v>
      </c>
      <c r="G91" s="26"/>
      <c r="H91" s="26"/>
      <c r="I91" s="23" t="s">
        <v>20</v>
      </c>
      <c r="J91" s="49">
        <f>IF(J14="","",J14)</f>
        <v>44528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 x14ac:dyDescent="0.2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customHeight="1" x14ac:dyDescent="0.2">
      <c r="A93" s="26"/>
      <c r="B93" s="27"/>
      <c r="C93" s="23" t="s">
        <v>21</v>
      </c>
      <c r="D93" s="26"/>
      <c r="E93" s="26"/>
      <c r="F93" s="21" t="str">
        <f>E17</f>
        <v xml:space="preserve"> </v>
      </c>
      <c r="G93" s="26"/>
      <c r="H93" s="26"/>
      <c r="I93" s="23" t="s">
        <v>25</v>
      </c>
      <c r="J93" s="24" t="str">
        <f>E23</f>
        <v xml:space="preserve"> 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 x14ac:dyDescent="0.2">
      <c r="A94" s="26"/>
      <c r="B94" s="27"/>
      <c r="C94" s="23" t="s">
        <v>24</v>
      </c>
      <c r="D94" s="26"/>
      <c r="E94" s="26"/>
      <c r="F94" s="21" t="str">
        <f>F19</f>
        <v>dokumentace pro výběr zhotovitele  (DVZ)</v>
      </c>
      <c r="G94" s="26"/>
      <c r="H94" s="26"/>
      <c r="I94" s="23" t="s">
        <v>27</v>
      </c>
      <c r="J94" s="24" t="str">
        <f>E26</f>
        <v xml:space="preserve"> 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 x14ac:dyDescent="0.2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 x14ac:dyDescent="0.2">
      <c r="A96" s="26"/>
      <c r="B96" s="27"/>
      <c r="C96" s="109" t="s">
        <v>102</v>
      </c>
      <c r="D96" s="101"/>
      <c r="E96" s="101"/>
      <c r="F96" s="101"/>
      <c r="G96" s="101"/>
      <c r="H96" s="101"/>
      <c r="I96" s="101"/>
      <c r="J96" s="110" t="s">
        <v>103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 x14ac:dyDescent="0.2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 x14ac:dyDescent="0.2">
      <c r="A98" s="26"/>
      <c r="B98" s="27"/>
      <c r="C98" s="111" t="s">
        <v>104</v>
      </c>
      <c r="D98" s="26"/>
      <c r="E98" s="26"/>
      <c r="F98" s="26"/>
      <c r="G98" s="26"/>
      <c r="H98" s="26"/>
      <c r="I98" s="26"/>
      <c r="J98" s="65">
        <f>J134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105</v>
      </c>
    </row>
    <row r="99" spans="1:47" s="9" customFormat="1" ht="24.95" customHeight="1" x14ac:dyDescent="0.2">
      <c r="B99" s="112"/>
      <c r="D99" s="113" t="s">
        <v>933</v>
      </c>
      <c r="E99" s="114"/>
      <c r="F99" s="114"/>
      <c r="G99" s="114"/>
      <c r="H99" s="114"/>
      <c r="I99" s="114"/>
      <c r="J99" s="115">
        <f>J135</f>
        <v>0</v>
      </c>
      <c r="L99" s="112"/>
    </row>
    <row r="100" spans="1:47" s="10" customFormat="1" ht="19.899999999999999" customHeight="1" x14ac:dyDescent="0.2">
      <c r="B100" s="116"/>
      <c r="D100" s="117" t="s">
        <v>936</v>
      </c>
      <c r="E100" s="118"/>
      <c r="F100" s="118"/>
      <c r="G100" s="118"/>
      <c r="H100" s="118"/>
      <c r="I100" s="118"/>
      <c r="J100" s="119">
        <f>J136</f>
        <v>0</v>
      </c>
      <c r="L100" s="116"/>
    </row>
    <row r="101" spans="1:47" s="10" customFormat="1" ht="19.899999999999999" customHeight="1" x14ac:dyDescent="0.2">
      <c r="B101" s="116"/>
      <c r="D101" s="117" t="s">
        <v>938</v>
      </c>
      <c r="E101" s="118"/>
      <c r="F101" s="118"/>
      <c r="G101" s="118"/>
      <c r="H101" s="118"/>
      <c r="I101" s="118"/>
      <c r="J101" s="119">
        <f>J138</f>
        <v>0</v>
      </c>
      <c r="L101" s="116"/>
    </row>
    <row r="102" spans="1:47" s="10" customFormat="1" ht="19.899999999999999" customHeight="1" x14ac:dyDescent="0.2">
      <c r="B102" s="116"/>
      <c r="D102" s="117" t="s">
        <v>939</v>
      </c>
      <c r="E102" s="118"/>
      <c r="F102" s="118"/>
      <c r="G102" s="118"/>
      <c r="H102" s="118"/>
      <c r="I102" s="118"/>
      <c r="J102" s="119">
        <f>J142</f>
        <v>0</v>
      </c>
      <c r="L102" s="116"/>
    </row>
    <row r="103" spans="1:47" s="10" customFormat="1" ht="19.899999999999999" customHeight="1" x14ac:dyDescent="0.2">
      <c r="B103" s="116"/>
      <c r="D103" s="117" t="s">
        <v>940</v>
      </c>
      <c r="E103" s="118"/>
      <c r="F103" s="118"/>
      <c r="G103" s="118"/>
      <c r="H103" s="118"/>
      <c r="I103" s="118"/>
      <c r="J103" s="119">
        <f>J144</f>
        <v>0</v>
      </c>
      <c r="L103" s="116"/>
    </row>
    <row r="104" spans="1:47" s="10" customFormat="1" ht="19.899999999999999" customHeight="1" x14ac:dyDescent="0.2">
      <c r="B104" s="116"/>
      <c r="D104" s="117" t="s">
        <v>1102</v>
      </c>
      <c r="E104" s="118"/>
      <c r="F104" s="118"/>
      <c r="G104" s="118"/>
      <c r="H104" s="118"/>
      <c r="I104" s="118"/>
      <c r="J104" s="119">
        <f>J152</f>
        <v>0</v>
      </c>
      <c r="L104" s="116"/>
    </row>
    <row r="105" spans="1:47" s="9" customFormat="1" ht="24.95" customHeight="1" x14ac:dyDescent="0.2">
      <c r="B105" s="112"/>
      <c r="D105" s="113" t="s">
        <v>106</v>
      </c>
      <c r="E105" s="114"/>
      <c r="F105" s="114"/>
      <c r="G105" s="114"/>
      <c r="H105" s="114"/>
      <c r="I105" s="114"/>
      <c r="J105" s="115">
        <f>J155</f>
        <v>0</v>
      </c>
      <c r="L105" s="112"/>
    </row>
    <row r="106" spans="1:47" s="10" customFormat="1" ht="19.899999999999999" customHeight="1" x14ac:dyDescent="0.2">
      <c r="B106" s="116"/>
      <c r="D106" s="117" t="s">
        <v>251</v>
      </c>
      <c r="E106" s="118"/>
      <c r="F106" s="118"/>
      <c r="G106" s="118"/>
      <c r="H106" s="118"/>
      <c r="I106" s="118"/>
      <c r="J106" s="119">
        <f>J156</f>
        <v>0</v>
      </c>
      <c r="L106" s="116"/>
    </row>
    <row r="107" spans="1:47" s="10" customFormat="1" ht="19.899999999999999" customHeight="1" x14ac:dyDescent="0.2">
      <c r="B107" s="116"/>
      <c r="D107" s="117" t="s">
        <v>252</v>
      </c>
      <c r="E107" s="118"/>
      <c r="F107" s="118"/>
      <c r="G107" s="118"/>
      <c r="H107" s="118"/>
      <c r="I107" s="118"/>
      <c r="J107" s="119">
        <f>J168</f>
        <v>0</v>
      </c>
      <c r="L107" s="116"/>
    </row>
    <row r="108" spans="1:47" s="10" customFormat="1" ht="19.899999999999999" customHeight="1" x14ac:dyDescent="0.2">
      <c r="B108" s="116"/>
      <c r="D108" s="117" t="s">
        <v>257</v>
      </c>
      <c r="E108" s="118"/>
      <c r="F108" s="118"/>
      <c r="G108" s="118"/>
      <c r="H108" s="118"/>
      <c r="I108" s="118"/>
      <c r="J108" s="119">
        <f>J209</f>
        <v>0</v>
      </c>
      <c r="L108" s="116"/>
    </row>
    <row r="109" spans="1:47" s="10" customFormat="1" ht="19.899999999999999" customHeight="1" x14ac:dyDescent="0.2">
      <c r="B109" s="116"/>
      <c r="D109" s="117" t="s">
        <v>258</v>
      </c>
      <c r="E109" s="118"/>
      <c r="F109" s="118"/>
      <c r="G109" s="118"/>
      <c r="H109" s="118"/>
      <c r="I109" s="118"/>
      <c r="J109" s="119">
        <f>J227</f>
        <v>0</v>
      </c>
      <c r="L109" s="116"/>
    </row>
    <row r="110" spans="1:47" s="10" customFormat="1" ht="19.899999999999999" customHeight="1" x14ac:dyDescent="0.2">
      <c r="B110" s="116"/>
      <c r="D110" s="117" t="s">
        <v>1103</v>
      </c>
      <c r="E110" s="118"/>
      <c r="F110" s="118"/>
      <c r="G110" s="118"/>
      <c r="H110" s="118"/>
      <c r="I110" s="118"/>
      <c r="J110" s="119">
        <f>J257</f>
        <v>0</v>
      </c>
      <c r="L110" s="116"/>
    </row>
    <row r="111" spans="1:47" s="10" customFormat="1" ht="19.899999999999999" customHeight="1" x14ac:dyDescent="0.2">
      <c r="B111" s="116"/>
      <c r="D111" s="117" t="s">
        <v>108</v>
      </c>
      <c r="E111" s="118"/>
      <c r="F111" s="118"/>
      <c r="G111" s="118"/>
      <c r="H111" s="118"/>
      <c r="I111" s="118"/>
      <c r="J111" s="119">
        <f>J274</f>
        <v>0</v>
      </c>
      <c r="L111" s="116"/>
    </row>
    <row r="112" spans="1:47" s="10" customFormat="1" ht="19.899999999999999" customHeight="1" x14ac:dyDescent="0.2">
      <c r="B112" s="116"/>
      <c r="D112" s="117" t="s">
        <v>260</v>
      </c>
      <c r="E112" s="118"/>
      <c r="F112" s="118"/>
      <c r="G112" s="118"/>
      <c r="H112" s="118"/>
      <c r="I112" s="118"/>
      <c r="J112" s="119">
        <f>J276</f>
        <v>0</v>
      </c>
      <c r="L112" s="116"/>
    </row>
    <row r="113" spans="1:31" s="2" customFormat="1" ht="21.75" customHeight="1" x14ac:dyDescent="0.2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6.95" customHeight="1" x14ac:dyDescent="0.2">
      <c r="A114" s="26"/>
      <c r="B114" s="41"/>
      <c r="C114" s="42"/>
      <c r="D114" s="42"/>
      <c r="E114" s="42"/>
      <c r="F114" s="42"/>
      <c r="G114" s="42"/>
      <c r="H114" s="42"/>
      <c r="I114" s="42"/>
      <c r="J114" s="42"/>
      <c r="K114" s="42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8" spans="1:31" s="2" customFormat="1" ht="6.95" customHeight="1" x14ac:dyDescent="0.2">
      <c r="A118" s="26"/>
      <c r="B118" s="43"/>
      <c r="C118" s="44"/>
      <c r="D118" s="44"/>
      <c r="E118" s="44"/>
      <c r="F118" s="44"/>
      <c r="G118" s="44"/>
      <c r="H118" s="44"/>
      <c r="I118" s="44"/>
      <c r="J118" s="44"/>
      <c r="K118" s="44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24.95" customHeight="1" x14ac:dyDescent="0.2">
      <c r="A119" s="26"/>
      <c r="B119" s="27"/>
      <c r="C119" s="18" t="s">
        <v>109</v>
      </c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6.95" customHeight="1" x14ac:dyDescent="0.2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2" customHeight="1" x14ac:dyDescent="0.2">
      <c r="A121" s="26"/>
      <c r="B121" s="27"/>
      <c r="C121" s="23" t="s">
        <v>14</v>
      </c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6.5" customHeight="1" x14ac:dyDescent="0.2">
      <c r="A122" s="26"/>
      <c r="B122" s="27"/>
      <c r="C122" s="26"/>
      <c r="D122" s="26"/>
      <c r="E122" s="232" t="str">
        <f>E7</f>
        <v>KHS JmK - Rekonstrukce vytápění Blansko, Mlýnská 684/2</v>
      </c>
      <c r="F122" s="233"/>
      <c r="G122" s="233"/>
      <c r="H122" s="233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1" customFormat="1" ht="12" customHeight="1" x14ac:dyDescent="0.2">
      <c r="B123" s="17"/>
      <c r="C123" s="23" t="s">
        <v>97</v>
      </c>
      <c r="L123" s="17"/>
    </row>
    <row r="124" spans="1:31" s="2" customFormat="1" ht="16.5" customHeight="1" x14ac:dyDescent="0.2">
      <c r="A124" s="26"/>
      <c r="B124" s="27"/>
      <c r="C124" s="26"/>
      <c r="D124" s="26"/>
      <c r="E124" s="232" t="s">
        <v>98</v>
      </c>
      <c r="F124" s="231"/>
      <c r="G124" s="231"/>
      <c r="H124" s="231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2" customHeight="1" x14ac:dyDescent="0.2">
      <c r="A125" s="26"/>
      <c r="B125" s="27"/>
      <c r="C125" s="23" t="s">
        <v>99</v>
      </c>
      <c r="D125" s="26"/>
      <c r="E125" s="26"/>
      <c r="F125" s="26"/>
      <c r="G125" s="26"/>
      <c r="H125" s="26"/>
      <c r="I125" s="26"/>
      <c r="J125" s="26"/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6.5" customHeight="1" x14ac:dyDescent="0.2">
      <c r="A126" s="26"/>
      <c r="B126" s="27"/>
      <c r="C126" s="26"/>
      <c r="D126" s="26"/>
      <c r="E126" s="193" t="str">
        <f>E11</f>
        <v>D 4 - Budova - optimalizace vytápění, rozvody vody</v>
      </c>
      <c r="F126" s="231"/>
      <c r="G126" s="231"/>
      <c r="H126" s="231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6.95" customHeight="1" x14ac:dyDescent="0.2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2" customHeight="1" x14ac:dyDescent="0.2">
      <c r="A128" s="26"/>
      <c r="B128" s="27"/>
      <c r="C128" s="23" t="s">
        <v>18</v>
      </c>
      <c r="D128" s="26"/>
      <c r="E128" s="26"/>
      <c r="F128" s="21" t="str">
        <f>F14</f>
        <v xml:space="preserve"> </v>
      </c>
      <c r="G128" s="26"/>
      <c r="H128" s="26"/>
      <c r="I128" s="23" t="s">
        <v>20</v>
      </c>
      <c r="J128" s="49">
        <f>IF(J14="","",J14)</f>
        <v>44528</v>
      </c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6.95" customHeight="1" x14ac:dyDescent="0.2">
      <c r="A129" s="26"/>
      <c r="B129" s="27"/>
      <c r="C129" s="26"/>
      <c r="D129" s="26"/>
      <c r="E129" s="26"/>
      <c r="F129" s="26"/>
      <c r="G129" s="26"/>
      <c r="H129" s="26"/>
      <c r="I129" s="26"/>
      <c r="J129" s="26"/>
      <c r="K129" s="26"/>
      <c r="L129" s="3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2" customFormat="1" ht="15.2" customHeight="1" x14ac:dyDescent="0.2">
      <c r="A130" s="26"/>
      <c r="B130" s="27"/>
      <c r="C130" s="23" t="s">
        <v>21</v>
      </c>
      <c r="D130" s="26"/>
      <c r="E130" s="26"/>
      <c r="F130" s="21" t="str">
        <f>E17</f>
        <v xml:space="preserve"> </v>
      </c>
      <c r="G130" s="26"/>
      <c r="H130" s="26"/>
      <c r="I130" s="23" t="s">
        <v>25</v>
      </c>
      <c r="J130" s="24" t="str">
        <f>E23</f>
        <v xml:space="preserve"> </v>
      </c>
      <c r="K130" s="26"/>
      <c r="L130" s="3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65" s="2" customFormat="1" ht="15.2" customHeight="1" x14ac:dyDescent="0.2">
      <c r="A131" s="26"/>
      <c r="B131" s="27"/>
      <c r="C131" s="23" t="s">
        <v>24</v>
      </c>
      <c r="D131" s="26"/>
      <c r="E131" s="26"/>
      <c r="F131" s="21" t="str">
        <f>F94</f>
        <v>dokumentace pro výběr zhotovitele  (DVZ)</v>
      </c>
      <c r="G131" s="26"/>
      <c r="H131" s="26"/>
      <c r="I131" s="23" t="s">
        <v>27</v>
      </c>
      <c r="J131" s="24" t="str">
        <f>E26</f>
        <v xml:space="preserve"> </v>
      </c>
      <c r="K131" s="26"/>
      <c r="L131" s="3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65" s="2" customFormat="1" ht="10.35" customHeight="1" x14ac:dyDescent="0.2">
      <c r="A132" s="26"/>
      <c r="B132" s="27"/>
      <c r="C132" s="26"/>
      <c r="D132" s="26"/>
      <c r="E132" s="26"/>
      <c r="F132" s="26"/>
      <c r="G132" s="26"/>
      <c r="H132" s="26"/>
      <c r="I132" s="26"/>
      <c r="J132" s="26"/>
      <c r="K132" s="26"/>
      <c r="L132" s="3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65" s="11" customFormat="1" ht="29.25" customHeight="1" x14ac:dyDescent="0.2">
      <c r="A133" s="120"/>
      <c r="B133" s="121"/>
      <c r="C133" s="122" t="s">
        <v>110</v>
      </c>
      <c r="D133" s="123" t="s">
        <v>54</v>
      </c>
      <c r="E133" s="123" t="s">
        <v>50</v>
      </c>
      <c r="F133" s="123" t="s">
        <v>51</v>
      </c>
      <c r="G133" s="123" t="s">
        <v>111</v>
      </c>
      <c r="H133" s="123" t="s">
        <v>112</v>
      </c>
      <c r="I133" s="123" t="s">
        <v>113</v>
      </c>
      <c r="J133" s="124" t="s">
        <v>103</v>
      </c>
      <c r="K133" s="125" t="s">
        <v>114</v>
      </c>
      <c r="L133" s="126"/>
      <c r="M133" s="56" t="s">
        <v>1</v>
      </c>
      <c r="N133" s="57" t="s">
        <v>33</v>
      </c>
      <c r="O133" s="57" t="s">
        <v>115</v>
      </c>
      <c r="P133" s="57" t="s">
        <v>116</v>
      </c>
      <c r="Q133" s="57" t="s">
        <v>117</v>
      </c>
      <c r="R133" s="57" t="s">
        <v>118</v>
      </c>
      <c r="S133" s="57" t="s">
        <v>119</v>
      </c>
      <c r="T133" s="58" t="s">
        <v>120</v>
      </c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</row>
    <row r="134" spans="1:65" s="2" customFormat="1" ht="22.9" customHeight="1" x14ac:dyDescent="0.25">
      <c r="A134" s="26"/>
      <c r="B134" s="27"/>
      <c r="C134" s="63" t="s">
        <v>121</v>
      </c>
      <c r="D134" s="26"/>
      <c r="E134" s="26"/>
      <c r="F134" s="26"/>
      <c r="G134" s="26"/>
      <c r="H134" s="26"/>
      <c r="I134" s="26"/>
      <c r="J134" s="127">
        <f>BK134</f>
        <v>0</v>
      </c>
      <c r="K134" s="26"/>
      <c r="L134" s="27"/>
      <c r="M134" s="59"/>
      <c r="N134" s="50"/>
      <c r="O134" s="60"/>
      <c r="P134" s="128">
        <f>P135+P155</f>
        <v>445.61300000000006</v>
      </c>
      <c r="Q134" s="60"/>
      <c r="R134" s="128">
        <f>R135+R155</f>
        <v>1.9503700000000002</v>
      </c>
      <c r="S134" s="60"/>
      <c r="T134" s="129">
        <f>T135+T155</f>
        <v>1.0471999999999999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T134" s="14" t="s">
        <v>68</v>
      </c>
      <c r="AU134" s="14" t="s">
        <v>105</v>
      </c>
      <c r="BK134" s="130">
        <f>BK135+BK155</f>
        <v>0</v>
      </c>
    </row>
    <row r="135" spans="1:65" s="12" customFormat="1" ht="25.9" customHeight="1" x14ac:dyDescent="0.2">
      <c r="B135" s="131"/>
      <c r="D135" s="132" t="s">
        <v>68</v>
      </c>
      <c r="E135" s="133" t="s">
        <v>946</v>
      </c>
      <c r="F135" s="133" t="s">
        <v>947</v>
      </c>
      <c r="J135" s="134">
        <f>BK135</f>
        <v>0</v>
      </c>
      <c r="L135" s="131"/>
      <c r="M135" s="135"/>
      <c r="N135" s="136"/>
      <c r="O135" s="136"/>
      <c r="P135" s="137">
        <f>P136+P138+P142+P144+P152</f>
        <v>0</v>
      </c>
      <c r="Q135" s="136"/>
      <c r="R135" s="137">
        <f>R136+R138+R142+R144+R152</f>
        <v>0</v>
      </c>
      <c r="S135" s="136"/>
      <c r="T135" s="138">
        <f>T136+T138+T142+T144+T152</f>
        <v>0</v>
      </c>
      <c r="AR135" s="132" t="s">
        <v>76</v>
      </c>
      <c r="AT135" s="139" t="s">
        <v>68</v>
      </c>
      <c r="AU135" s="139" t="s">
        <v>69</v>
      </c>
      <c r="AY135" s="132" t="s">
        <v>124</v>
      </c>
      <c r="BK135" s="140">
        <f>BK136+BK138+BK142+BK144+BK152</f>
        <v>0</v>
      </c>
    </row>
    <row r="136" spans="1:65" s="12" customFormat="1" ht="22.9" customHeight="1" x14ac:dyDescent="0.2">
      <c r="B136" s="131"/>
      <c r="D136" s="132" t="s">
        <v>68</v>
      </c>
      <c r="E136" s="141" t="s">
        <v>464</v>
      </c>
      <c r="F136" s="141" t="s">
        <v>964</v>
      </c>
      <c r="J136" s="142">
        <f>BK136</f>
        <v>0</v>
      </c>
      <c r="L136" s="131"/>
      <c r="M136" s="135"/>
      <c r="N136" s="136"/>
      <c r="O136" s="136"/>
      <c r="P136" s="137">
        <f>P137</f>
        <v>0</v>
      </c>
      <c r="Q136" s="136"/>
      <c r="R136" s="137">
        <f>R137</f>
        <v>0</v>
      </c>
      <c r="S136" s="136"/>
      <c r="T136" s="138">
        <f>T137</f>
        <v>0</v>
      </c>
      <c r="AR136" s="132" t="s">
        <v>76</v>
      </c>
      <c r="AT136" s="139" t="s">
        <v>68</v>
      </c>
      <c r="AU136" s="139" t="s">
        <v>76</v>
      </c>
      <c r="AY136" s="132" t="s">
        <v>124</v>
      </c>
      <c r="BK136" s="140">
        <f>BK137</f>
        <v>0</v>
      </c>
    </row>
    <row r="137" spans="1:65" s="2" customFormat="1" ht="24.2" customHeight="1" x14ac:dyDescent="0.2">
      <c r="A137" s="26"/>
      <c r="B137" s="143"/>
      <c r="C137" s="144" t="s">
        <v>76</v>
      </c>
      <c r="D137" s="144" t="s">
        <v>127</v>
      </c>
      <c r="E137" s="145" t="s">
        <v>1104</v>
      </c>
      <c r="F137" s="146" t="s">
        <v>1105</v>
      </c>
      <c r="G137" s="147" t="s">
        <v>159</v>
      </c>
      <c r="H137" s="148">
        <v>15</v>
      </c>
      <c r="I137" s="149"/>
      <c r="J137" s="149">
        <f>ROUND(I137*H137,2)</f>
        <v>0</v>
      </c>
      <c r="K137" s="150"/>
      <c r="L137" s="27"/>
      <c r="M137" s="151" t="s">
        <v>1</v>
      </c>
      <c r="N137" s="152" t="s">
        <v>34</v>
      </c>
      <c r="O137" s="153">
        <v>0</v>
      </c>
      <c r="P137" s="153">
        <f>O137*H137</f>
        <v>0</v>
      </c>
      <c r="Q137" s="153">
        <v>0</v>
      </c>
      <c r="R137" s="153">
        <f>Q137*H137</f>
        <v>0</v>
      </c>
      <c r="S137" s="153">
        <v>0</v>
      </c>
      <c r="T137" s="154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140</v>
      </c>
      <c r="AT137" s="155" t="s">
        <v>127</v>
      </c>
      <c r="AU137" s="155" t="s">
        <v>78</v>
      </c>
      <c r="AY137" s="14" t="s">
        <v>124</v>
      </c>
      <c r="BE137" s="156">
        <f>IF(N137="základní",J137,0)</f>
        <v>0</v>
      </c>
      <c r="BF137" s="156">
        <f>IF(N137="snížená",J137,0)</f>
        <v>0</v>
      </c>
      <c r="BG137" s="156">
        <f>IF(N137="zákl. přenesená",J137,0)</f>
        <v>0</v>
      </c>
      <c r="BH137" s="156">
        <f>IF(N137="sníž. přenesená",J137,0)</f>
        <v>0</v>
      </c>
      <c r="BI137" s="156">
        <f>IF(N137="nulová",J137,0)</f>
        <v>0</v>
      </c>
      <c r="BJ137" s="14" t="s">
        <v>76</v>
      </c>
      <c r="BK137" s="156">
        <f>ROUND(I137*H137,2)</f>
        <v>0</v>
      </c>
      <c r="BL137" s="14" t="s">
        <v>140</v>
      </c>
      <c r="BM137" s="155" t="s">
        <v>1106</v>
      </c>
    </row>
    <row r="138" spans="1:65" s="12" customFormat="1" ht="22.9" customHeight="1" x14ac:dyDescent="0.2">
      <c r="B138" s="131"/>
      <c r="D138" s="132" t="s">
        <v>68</v>
      </c>
      <c r="E138" s="141" t="s">
        <v>581</v>
      </c>
      <c r="F138" s="141" t="s">
        <v>996</v>
      </c>
      <c r="J138" s="142">
        <f>BK138</f>
        <v>0</v>
      </c>
      <c r="L138" s="131"/>
      <c r="M138" s="135"/>
      <c r="N138" s="136"/>
      <c r="O138" s="136"/>
      <c r="P138" s="137">
        <f>SUM(P139:P141)</f>
        <v>0</v>
      </c>
      <c r="Q138" s="136"/>
      <c r="R138" s="137">
        <f>SUM(R139:R141)</f>
        <v>0</v>
      </c>
      <c r="S138" s="136"/>
      <c r="T138" s="138">
        <f>SUM(T139:T141)</f>
        <v>0</v>
      </c>
      <c r="AR138" s="132" t="s">
        <v>76</v>
      </c>
      <c r="AT138" s="139" t="s">
        <v>68</v>
      </c>
      <c r="AU138" s="139" t="s">
        <v>76</v>
      </c>
      <c r="AY138" s="132" t="s">
        <v>124</v>
      </c>
      <c r="BK138" s="140">
        <f>SUM(BK139:BK141)</f>
        <v>0</v>
      </c>
    </row>
    <row r="139" spans="1:65" s="2" customFormat="1" ht="28.5" customHeight="1" x14ac:dyDescent="0.2">
      <c r="A139" s="26"/>
      <c r="B139" s="143"/>
      <c r="C139" s="144" t="s">
        <v>78</v>
      </c>
      <c r="D139" s="144" t="s">
        <v>127</v>
      </c>
      <c r="E139" s="145" t="s">
        <v>1107</v>
      </c>
      <c r="F139" s="146" t="s">
        <v>1735</v>
      </c>
      <c r="G139" s="147" t="s">
        <v>130</v>
      </c>
      <c r="H139" s="148">
        <v>4</v>
      </c>
      <c r="I139" s="149"/>
      <c r="J139" s="149">
        <f>ROUND(I139*H139,2)</f>
        <v>0</v>
      </c>
      <c r="K139" s="150"/>
      <c r="L139" s="27"/>
      <c r="M139" s="151" t="s">
        <v>1</v>
      </c>
      <c r="N139" s="152" t="s">
        <v>34</v>
      </c>
      <c r="O139" s="153">
        <v>0</v>
      </c>
      <c r="P139" s="153">
        <f>O139*H139</f>
        <v>0</v>
      </c>
      <c r="Q139" s="153">
        <v>0</v>
      </c>
      <c r="R139" s="153">
        <f>Q139*H139</f>
        <v>0</v>
      </c>
      <c r="S139" s="153">
        <v>0</v>
      </c>
      <c r="T139" s="154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140</v>
      </c>
      <c r="AT139" s="155" t="s">
        <v>127</v>
      </c>
      <c r="AU139" s="155" t="s">
        <v>78</v>
      </c>
      <c r="AY139" s="14" t="s">
        <v>124</v>
      </c>
      <c r="BE139" s="156">
        <f>IF(N139="základní",J139,0)</f>
        <v>0</v>
      </c>
      <c r="BF139" s="156">
        <f>IF(N139="snížená",J139,0)</f>
        <v>0</v>
      </c>
      <c r="BG139" s="156">
        <f>IF(N139="zákl. přenesená",J139,0)</f>
        <v>0</v>
      </c>
      <c r="BH139" s="156">
        <f>IF(N139="sníž. přenesená",J139,0)</f>
        <v>0</v>
      </c>
      <c r="BI139" s="156">
        <f>IF(N139="nulová",J139,0)</f>
        <v>0</v>
      </c>
      <c r="BJ139" s="14" t="s">
        <v>76</v>
      </c>
      <c r="BK139" s="156">
        <f>ROUND(I139*H139,2)</f>
        <v>0</v>
      </c>
      <c r="BL139" s="14" t="s">
        <v>140</v>
      </c>
      <c r="BM139" s="155" t="s">
        <v>1108</v>
      </c>
    </row>
    <row r="140" spans="1:65" s="2" customFormat="1" ht="14.45" customHeight="1" x14ac:dyDescent="0.2">
      <c r="A140" s="26"/>
      <c r="B140" s="143"/>
      <c r="C140" s="144" t="s">
        <v>136</v>
      </c>
      <c r="D140" s="144" t="s">
        <v>127</v>
      </c>
      <c r="E140" s="145" t="s">
        <v>1109</v>
      </c>
      <c r="F140" s="146" t="s">
        <v>1736</v>
      </c>
      <c r="G140" s="147" t="s">
        <v>130</v>
      </c>
      <c r="H140" s="148">
        <v>2</v>
      </c>
      <c r="I140" s="149"/>
      <c r="J140" s="149">
        <f>ROUND(I140*H140,2)</f>
        <v>0</v>
      </c>
      <c r="K140" s="150"/>
      <c r="L140" s="27"/>
      <c r="M140" s="151" t="s">
        <v>1</v>
      </c>
      <c r="N140" s="152" t="s">
        <v>34</v>
      </c>
      <c r="O140" s="153">
        <v>0</v>
      </c>
      <c r="P140" s="153">
        <f>O140*H140</f>
        <v>0</v>
      </c>
      <c r="Q140" s="153">
        <v>0</v>
      </c>
      <c r="R140" s="153">
        <f>Q140*H140</f>
        <v>0</v>
      </c>
      <c r="S140" s="153">
        <v>0</v>
      </c>
      <c r="T140" s="154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140</v>
      </c>
      <c r="AT140" s="155" t="s">
        <v>127</v>
      </c>
      <c r="AU140" s="155" t="s">
        <v>78</v>
      </c>
      <c r="AY140" s="14" t="s">
        <v>124</v>
      </c>
      <c r="BE140" s="156">
        <f>IF(N140="základní",J140,0)</f>
        <v>0</v>
      </c>
      <c r="BF140" s="156">
        <f>IF(N140="snížená",J140,0)</f>
        <v>0</v>
      </c>
      <c r="BG140" s="156">
        <f>IF(N140="zákl. přenesená",J140,0)</f>
        <v>0</v>
      </c>
      <c r="BH140" s="156">
        <f>IF(N140="sníž. přenesená",J140,0)</f>
        <v>0</v>
      </c>
      <c r="BI140" s="156">
        <f>IF(N140="nulová",J140,0)</f>
        <v>0</v>
      </c>
      <c r="BJ140" s="14" t="s">
        <v>76</v>
      </c>
      <c r="BK140" s="156">
        <f>ROUND(I140*H140,2)</f>
        <v>0</v>
      </c>
      <c r="BL140" s="14" t="s">
        <v>140</v>
      </c>
      <c r="BM140" s="155" t="s">
        <v>1110</v>
      </c>
    </row>
    <row r="141" spans="1:65" s="2" customFormat="1" ht="14.45" customHeight="1" x14ac:dyDescent="0.2">
      <c r="A141" s="26"/>
      <c r="B141" s="143"/>
      <c r="C141" s="144" t="s">
        <v>140</v>
      </c>
      <c r="D141" s="144" t="s">
        <v>127</v>
      </c>
      <c r="E141" s="145" t="s">
        <v>1111</v>
      </c>
      <c r="F141" s="146" t="s">
        <v>1112</v>
      </c>
      <c r="G141" s="147" t="s">
        <v>130</v>
      </c>
      <c r="H141" s="148">
        <v>2</v>
      </c>
      <c r="I141" s="149"/>
      <c r="J141" s="149">
        <f>ROUND(I141*H141,2)</f>
        <v>0</v>
      </c>
      <c r="K141" s="150"/>
      <c r="L141" s="27"/>
      <c r="M141" s="151" t="s">
        <v>1</v>
      </c>
      <c r="N141" s="152" t="s">
        <v>34</v>
      </c>
      <c r="O141" s="153">
        <v>0</v>
      </c>
      <c r="P141" s="153">
        <f>O141*H141</f>
        <v>0</v>
      </c>
      <c r="Q141" s="153">
        <v>0</v>
      </c>
      <c r="R141" s="153">
        <f>Q141*H141</f>
        <v>0</v>
      </c>
      <c r="S141" s="153">
        <v>0</v>
      </c>
      <c r="T141" s="154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140</v>
      </c>
      <c r="AT141" s="155" t="s">
        <v>127</v>
      </c>
      <c r="AU141" s="155" t="s">
        <v>78</v>
      </c>
      <c r="AY141" s="14" t="s">
        <v>124</v>
      </c>
      <c r="BE141" s="156">
        <f>IF(N141="základní",J141,0)</f>
        <v>0</v>
      </c>
      <c r="BF141" s="156">
        <f>IF(N141="snížená",J141,0)</f>
        <v>0</v>
      </c>
      <c r="BG141" s="156">
        <f>IF(N141="zákl. přenesená",J141,0)</f>
        <v>0</v>
      </c>
      <c r="BH141" s="156">
        <f>IF(N141="sníž. přenesená",J141,0)</f>
        <v>0</v>
      </c>
      <c r="BI141" s="156">
        <f>IF(N141="nulová",J141,0)</f>
        <v>0</v>
      </c>
      <c r="BJ141" s="14" t="s">
        <v>76</v>
      </c>
      <c r="BK141" s="156">
        <f>ROUND(I141*H141,2)</f>
        <v>0</v>
      </c>
      <c r="BL141" s="14" t="s">
        <v>140</v>
      </c>
      <c r="BM141" s="155" t="s">
        <v>1113</v>
      </c>
    </row>
    <row r="142" spans="1:65" s="12" customFormat="1" ht="22.9" customHeight="1" x14ac:dyDescent="0.2">
      <c r="B142" s="131"/>
      <c r="D142" s="132" t="s">
        <v>68</v>
      </c>
      <c r="E142" s="141" t="s">
        <v>590</v>
      </c>
      <c r="F142" s="141" t="s">
        <v>1013</v>
      </c>
      <c r="J142" s="142">
        <f>BK142</f>
        <v>0</v>
      </c>
      <c r="L142" s="131"/>
      <c r="M142" s="135"/>
      <c r="N142" s="136"/>
      <c r="O142" s="136"/>
      <c r="P142" s="137">
        <f>P143</f>
        <v>0</v>
      </c>
      <c r="Q142" s="136"/>
      <c r="R142" s="137">
        <f>R143</f>
        <v>0</v>
      </c>
      <c r="S142" s="136"/>
      <c r="T142" s="138">
        <f>T143</f>
        <v>0</v>
      </c>
      <c r="AR142" s="132" t="s">
        <v>76</v>
      </c>
      <c r="AT142" s="139" t="s">
        <v>68</v>
      </c>
      <c r="AU142" s="139" t="s">
        <v>76</v>
      </c>
      <c r="AY142" s="132" t="s">
        <v>124</v>
      </c>
      <c r="BK142" s="140">
        <f>BK143</f>
        <v>0</v>
      </c>
    </row>
    <row r="143" spans="1:65" s="2" customFormat="1" ht="14.45" customHeight="1" x14ac:dyDescent="0.2">
      <c r="A143" s="26"/>
      <c r="B143" s="143"/>
      <c r="C143" s="144" t="s">
        <v>144</v>
      </c>
      <c r="D143" s="144" t="s">
        <v>127</v>
      </c>
      <c r="E143" s="145" t="s">
        <v>1014</v>
      </c>
      <c r="F143" s="146" t="s">
        <v>1015</v>
      </c>
      <c r="G143" s="147" t="s">
        <v>1016</v>
      </c>
      <c r="H143" s="148">
        <v>5.1999999999999998E-2</v>
      </c>
      <c r="I143" s="149"/>
      <c r="J143" s="149">
        <f>ROUND(I143*H143,2)</f>
        <v>0</v>
      </c>
      <c r="K143" s="150"/>
      <c r="L143" s="27"/>
      <c r="M143" s="151" t="s">
        <v>1</v>
      </c>
      <c r="N143" s="152" t="s">
        <v>34</v>
      </c>
      <c r="O143" s="153">
        <v>0</v>
      </c>
      <c r="P143" s="153">
        <f>O143*H143</f>
        <v>0</v>
      </c>
      <c r="Q143" s="153">
        <v>0</v>
      </c>
      <c r="R143" s="153">
        <f>Q143*H143</f>
        <v>0</v>
      </c>
      <c r="S143" s="153">
        <v>0</v>
      </c>
      <c r="T143" s="154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140</v>
      </c>
      <c r="AT143" s="155" t="s">
        <v>127</v>
      </c>
      <c r="AU143" s="155" t="s">
        <v>78</v>
      </c>
      <c r="AY143" s="14" t="s">
        <v>124</v>
      </c>
      <c r="BE143" s="156">
        <f>IF(N143="základní",J143,0)</f>
        <v>0</v>
      </c>
      <c r="BF143" s="156">
        <f>IF(N143="snížená",J143,0)</f>
        <v>0</v>
      </c>
      <c r="BG143" s="156">
        <f>IF(N143="zákl. přenesená",J143,0)</f>
        <v>0</v>
      </c>
      <c r="BH143" s="156">
        <f>IF(N143="sníž. přenesená",J143,0)</f>
        <v>0</v>
      </c>
      <c r="BI143" s="156">
        <f>IF(N143="nulová",J143,0)</f>
        <v>0</v>
      </c>
      <c r="BJ143" s="14" t="s">
        <v>76</v>
      </c>
      <c r="BK143" s="156">
        <f>ROUND(I143*H143,2)</f>
        <v>0</v>
      </c>
      <c r="BL143" s="14" t="s">
        <v>140</v>
      </c>
      <c r="BM143" s="155" t="s">
        <v>1114</v>
      </c>
    </row>
    <row r="144" spans="1:65" s="12" customFormat="1" ht="22.9" customHeight="1" x14ac:dyDescent="0.2">
      <c r="B144" s="131"/>
      <c r="D144" s="132" t="s">
        <v>68</v>
      </c>
      <c r="E144" s="141" t="s">
        <v>1018</v>
      </c>
      <c r="F144" s="141" t="s">
        <v>1019</v>
      </c>
      <c r="J144" s="142">
        <f>BK144</f>
        <v>0</v>
      </c>
      <c r="L144" s="131"/>
      <c r="M144" s="135"/>
      <c r="N144" s="136"/>
      <c r="O144" s="136"/>
      <c r="P144" s="137">
        <f>SUM(P145:P151)</f>
        <v>0</v>
      </c>
      <c r="Q144" s="136"/>
      <c r="R144" s="137">
        <f>SUM(R145:R151)</f>
        <v>0</v>
      </c>
      <c r="S144" s="136"/>
      <c r="T144" s="138">
        <f>SUM(T145:T151)</f>
        <v>0</v>
      </c>
      <c r="AR144" s="132" t="s">
        <v>76</v>
      </c>
      <c r="AT144" s="139" t="s">
        <v>68</v>
      </c>
      <c r="AU144" s="139" t="s">
        <v>76</v>
      </c>
      <c r="AY144" s="132" t="s">
        <v>124</v>
      </c>
      <c r="BK144" s="140">
        <f>SUM(BK145:BK151)</f>
        <v>0</v>
      </c>
    </row>
    <row r="145" spans="1:65" s="2" customFormat="1" ht="14.45" customHeight="1" x14ac:dyDescent="0.2">
      <c r="A145" s="26"/>
      <c r="B145" s="143"/>
      <c r="C145" s="144" t="s">
        <v>148</v>
      </c>
      <c r="D145" s="144" t="s">
        <v>127</v>
      </c>
      <c r="E145" s="145" t="s">
        <v>1020</v>
      </c>
      <c r="F145" s="146" t="s">
        <v>1021</v>
      </c>
      <c r="G145" s="147" t="s">
        <v>1016</v>
      </c>
      <c r="H145" s="148">
        <v>0.54800000000000004</v>
      </c>
      <c r="I145" s="149"/>
      <c r="J145" s="149">
        <f>ROUND(I145*H145,2)</f>
        <v>0</v>
      </c>
      <c r="K145" s="150"/>
      <c r="L145" s="27"/>
      <c r="M145" s="151" t="s">
        <v>1</v>
      </c>
      <c r="N145" s="152" t="s">
        <v>34</v>
      </c>
      <c r="O145" s="153">
        <v>0</v>
      </c>
      <c r="P145" s="153">
        <f>O145*H145</f>
        <v>0</v>
      </c>
      <c r="Q145" s="153">
        <v>0</v>
      </c>
      <c r="R145" s="153">
        <f>Q145*H145</f>
        <v>0</v>
      </c>
      <c r="S145" s="153">
        <v>0</v>
      </c>
      <c r="T145" s="154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140</v>
      </c>
      <c r="AT145" s="155" t="s">
        <v>127</v>
      </c>
      <c r="AU145" s="155" t="s">
        <v>78</v>
      </c>
      <c r="AY145" s="14" t="s">
        <v>124</v>
      </c>
      <c r="BE145" s="156">
        <f>IF(N145="základní",J145,0)</f>
        <v>0</v>
      </c>
      <c r="BF145" s="156">
        <f>IF(N145="snížená",J145,0)</f>
        <v>0</v>
      </c>
      <c r="BG145" s="156">
        <f>IF(N145="zákl. přenesená",J145,0)</f>
        <v>0</v>
      </c>
      <c r="BH145" s="156">
        <f>IF(N145="sníž. přenesená",J145,0)</f>
        <v>0</v>
      </c>
      <c r="BI145" s="156">
        <f>IF(N145="nulová",J145,0)</f>
        <v>0</v>
      </c>
      <c r="BJ145" s="14" t="s">
        <v>76</v>
      </c>
      <c r="BK145" s="156">
        <f>ROUND(I145*H145,2)</f>
        <v>0</v>
      </c>
      <c r="BL145" s="14" t="s">
        <v>140</v>
      </c>
      <c r="BM145" s="155" t="s">
        <v>1115</v>
      </c>
    </row>
    <row r="146" spans="1:65" s="2" customFormat="1" ht="14.45" customHeight="1" x14ac:dyDescent="0.2">
      <c r="A146" s="26"/>
      <c r="B146" s="143"/>
      <c r="C146" s="144" t="s">
        <v>152</v>
      </c>
      <c r="D146" s="144" t="s">
        <v>127</v>
      </c>
      <c r="E146" s="145" t="s">
        <v>1023</v>
      </c>
      <c r="F146" s="146" t="s">
        <v>1116</v>
      </c>
      <c r="G146" s="147" t="s">
        <v>1016</v>
      </c>
      <c r="H146" s="148">
        <v>0.54800000000000004</v>
      </c>
      <c r="I146" s="149"/>
      <c r="J146" s="149">
        <f>ROUND(I146*H146,2)</f>
        <v>0</v>
      </c>
      <c r="K146" s="150"/>
      <c r="L146" s="27"/>
      <c r="M146" s="151" t="s">
        <v>1</v>
      </c>
      <c r="N146" s="152" t="s">
        <v>34</v>
      </c>
      <c r="O146" s="153">
        <v>0</v>
      </c>
      <c r="P146" s="153">
        <f>O146*H146</f>
        <v>0</v>
      </c>
      <c r="Q146" s="153">
        <v>0</v>
      </c>
      <c r="R146" s="153">
        <f>Q146*H146</f>
        <v>0</v>
      </c>
      <c r="S146" s="153">
        <v>0</v>
      </c>
      <c r="T146" s="154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140</v>
      </c>
      <c r="AT146" s="155" t="s">
        <v>127</v>
      </c>
      <c r="AU146" s="155" t="s">
        <v>78</v>
      </c>
      <c r="AY146" s="14" t="s">
        <v>124</v>
      </c>
      <c r="BE146" s="156">
        <f>IF(N146="základní",J146,0)</f>
        <v>0</v>
      </c>
      <c r="BF146" s="156">
        <f>IF(N146="snížená",J146,0)</f>
        <v>0</v>
      </c>
      <c r="BG146" s="156">
        <f>IF(N146="zákl. přenesená",J146,0)</f>
        <v>0</v>
      </c>
      <c r="BH146" s="156">
        <f>IF(N146="sníž. přenesená",J146,0)</f>
        <v>0</v>
      </c>
      <c r="BI146" s="156">
        <f>IF(N146="nulová",J146,0)</f>
        <v>0</v>
      </c>
      <c r="BJ146" s="14" t="s">
        <v>76</v>
      </c>
      <c r="BK146" s="156">
        <f>ROUND(I146*H146,2)</f>
        <v>0</v>
      </c>
      <c r="BL146" s="14" t="s">
        <v>140</v>
      </c>
      <c r="BM146" s="155" t="s">
        <v>1117</v>
      </c>
    </row>
    <row r="147" spans="1:65" s="2" customFormat="1" ht="29.25" x14ac:dyDescent="0.2">
      <c r="A147" s="26"/>
      <c r="B147" s="27"/>
      <c r="C147" s="26"/>
      <c r="D147" s="165" t="s">
        <v>955</v>
      </c>
      <c r="E147" s="26"/>
      <c r="F147" s="166" t="s">
        <v>1026</v>
      </c>
      <c r="G147" s="26"/>
      <c r="H147" s="26"/>
      <c r="I147" s="26"/>
      <c r="J147" s="26"/>
      <c r="K147" s="26"/>
      <c r="L147" s="27"/>
      <c r="M147" s="167"/>
      <c r="N147" s="168"/>
      <c r="O147" s="52"/>
      <c r="P147" s="52"/>
      <c r="Q147" s="52"/>
      <c r="R147" s="52"/>
      <c r="S147" s="52"/>
      <c r="T147" s="53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T147" s="14" t="s">
        <v>955</v>
      </c>
      <c r="AU147" s="14" t="s">
        <v>78</v>
      </c>
    </row>
    <row r="148" spans="1:65" s="2" customFormat="1" ht="14.45" customHeight="1" x14ac:dyDescent="0.2">
      <c r="A148" s="26"/>
      <c r="B148" s="143"/>
      <c r="C148" s="144" t="s">
        <v>156</v>
      </c>
      <c r="D148" s="144" t="s">
        <v>127</v>
      </c>
      <c r="E148" s="145" t="s">
        <v>1027</v>
      </c>
      <c r="F148" s="146" t="s">
        <v>1118</v>
      </c>
      <c r="G148" s="147" t="s">
        <v>1016</v>
      </c>
      <c r="H148" s="148">
        <v>0.54800000000000004</v>
      </c>
      <c r="I148" s="149"/>
      <c r="J148" s="149">
        <f>ROUND(I148*H148,2)</f>
        <v>0</v>
      </c>
      <c r="K148" s="150"/>
      <c r="L148" s="27"/>
      <c r="M148" s="151" t="s">
        <v>1</v>
      </c>
      <c r="N148" s="152" t="s">
        <v>34</v>
      </c>
      <c r="O148" s="153">
        <v>0</v>
      </c>
      <c r="P148" s="153">
        <f>O148*H148</f>
        <v>0</v>
      </c>
      <c r="Q148" s="153">
        <v>0</v>
      </c>
      <c r="R148" s="153">
        <f>Q148*H148</f>
        <v>0</v>
      </c>
      <c r="S148" s="153">
        <v>0</v>
      </c>
      <c r="T148" s="154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140</v>
      </c>
      <c r="AT148" s="155" t="s">
        <v>127</v>
      </c>
      <c r="AU148" s="155" t="s">
        <v>78</v>
      </c>
      <c r="AY148" s="14" t="s">
        <v>124</v>
      </c>
      <c r="BE148" s="156">
        <f>IF(N148="základní",J148,0)</f>
        <v>0</v>
      </c>
      <c r="BF148" s="156">
        <f>IF(N148="snížená",J148,0)</f>
        <v>0</v>
      </c>
      <c r="BG148" s="156">
        <f>IF(N148="zákl. přenesená",J148,0)</f>
        <v>0</v>
      </c>
      <c r="BH148" s="156">
        <f>IF(N148="sníž. přenesená",J148,0)</f>
        <v>0</v>
      </c>
      <c r="BI148" s="156">
        <f>IF(N148="nulová",J148,0)</f>
        <v>0</v>
      </c>
      <c r="BJ148" s="14" t="s">
        <v>76</v>
      </c>
      <c r="BK148" s="156">
        <f>ROUND(I148*H148,2)</f>
        <v>0</v>
      </c>
      <c r="BL148" s="14" t="s">
        <v>140</v>
      </c>
      <c r="BM148" s="155" t="s">
        <v>1119</v>
      </c>
    </row>
    <row r="149" spans="1:65" s="2" customFormat="1" ht="14.45" customHeight="1" x14ac:dyDescent="0.2">
      <c r="A149" s="26"/>
      <c r="B149" s="143"/>
      <c r="C149" s="144" t="s">
        <v>161</v>
      </c>
      <c r="D149" s="144" t="s">
        <v>127</v>
      </c>
      <c r="E149" s="145" t="s">
        <v>1030</v>
      </c>
      <c r="F149" s="146" t="s">
        <v>1120</v>
      </c>
      <c r="G149" s="147" t="s">
        <v>1016</v>
      </c>
      <c r="H149" s="148">
        <v>0.54800000000000004</v>
      </c>
      <c r="I149" s="149"/>
      <c r="J149" s="149">
        <f>ROUND(I149*H149,2)</f>
        <v>0</v>
      </c>
      <c r="K149" s="150"/>
      <c r="L149" s="27"/>
      <c r="M149" s="151" t="s">
        <v>1</v>
      </c>
      <c r="N149" s="152" t="s">
        <v>34</v>
      </c>
      <c r="O149" s="153">
        <v>0</v>
      </c>
      <c r="P149" s="153">
        <f>O149*H149</f>
        <v>0</v>
      </c>
      <c r="Q149" s="153">
        <v>0</v>
      </c>
      <c r="R149" s="153">
        <f>Q149*H149</f>
        <v>0</v>
      </c>
      <c r="S149" s="153">
        <v>0</v>
      </c>
      <c r="T149" s="154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140</v>
      </c>
      <c r="AT149" s="155" t="s">
        <v>127</v>
      </c>
      <c r="AU149" s="155" t="s">
        <v>78</v>
      </c>
      <c r="AY149" s="14" t="s">
        <v>124</v>
      </c>
      <c r="BE149" s="156">
        <f>IF(N149="základní",J149,0)</f>
        <v>0</v>
      </c>
      <c r="BF149" s="156">
        <f>IF(N149="snížená",J149,0)</f>
        <v>0</v>
      </c>
      <c r="BG149" s="156">
        <f>IF(N149="zákl. přenesená",J149,0)</f>
        <v>0</v>
      </c>
      <c r="BH149" s="156">
        <f>IF(N149="sníž. přenesená",J149,0)</f>
        <v>0</v>
      </c>
      <c r="BI149" s="156">
        <f>IF(N149="nulová",J149,0)</f>
        <v>0</v>
      </c>
      <c r="BJ149" s="14" t="s">
        <v>76</v>
      </c>
      <c r="BK149" s="156">
        <f>ROUND(I149*H149,2)</f>
        <v>0</v>
      </c>
      <c r="BL149" s="14" t="s">
        <v>140</v>
      </c>
      <c r="BM149" s="155" t="s">
        <v>1121</v>
      </c>
    </row>
    <row r="150" spans="1:65" s="2" customFormat="1" ht="14.45" customHeight="1" x14ac:dyDescent="0.2">
      <c r="A150" s="26"/>
      <c r="B150" s="143"/>
      <c r="C150" s="144" t="s">
        <v>166</v>
      </c>
      <c r="D150" s="144" t="s">
        <v>127</v>
      </c>
      <c r="E150" s="145" t="s">
        <v>1122</v>
      </c>
      <c r="F150" s="146" t="s">
        <v>1123</v>
      </c>
      <c r="G150" s="147" t="s">
        <v>1016</v>
      </c>
      <c r="H150" s="148">
        <v>5.8000000000000003E-2</v>
      </c>
      <c r="I150" s="149"/>
      <c r="J150" s="149">
        <f>ROUND(I150*H150,2)</f>
        <v>0</v>
      </c>
      <c r="K150" s="150"/>
      <c r="L150" s="27"/>
      <c r="M150" s="151" t="s">
        <v>1</v>
      </c>
      <c r="N150" s="152" t="s">
        <v>34</v>
      </c>
      <c r="O150" s="153">
        <v>0</v>
      </c>
      <c r="P150" s="153">
        <f>O150*H150</f>
        <v>0</v>
      </c>
      <c r="Q150" s="153">
        <v>0</v>
      </c>
      <c r="R150" s="153">
        <f>Q150*H150</f>
        <v>0</v>
      </c>
      <c r="S150" s="153">
        <v>0</v>
      </c>
      <c r="T150" s="154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140</v>
      </c>
      <c r="AT150" s="155" t="s">
        <v>127</v>
      </c>
      <c r="AU150" s="155" t="s">
        <v>78</v>
      </c>
      <c r="AY150" s="14" t="s">
        <v>124</v>
      </c>
      <c r="BE150" s="156">
        <f>IF(N150="základní",J150,0)</f>
        <v>0</v>
      </c>
      <c r="BF150" s="156">
        <f>IF(N150="snížená",J150,0)</f>
        <v>0</v>
      </c>
      <c r="BG150" s="156">
        <f>IF(N150="zákl. přenesená",J150,0)</f>
        <v>0</v>
      </c>
      <c r="BH150" s="156">
        <f>IF(N150="sníž. přenesená",J150,0)</f>
        <v>0</v>
      </c>
      <c r="BI150" s="156">
        <f>IF(N150="nulová",J150,0)</f>
        <v>0</v>
      </c>
      <c r="BJ150" s="14" t="s">
        <v>76</v>
      </c>
      <c r="BK150" s="156">
        <f>ROUND(I150*H150,2)</f>
        <v>0</v>
      </c>
      <c r="BL150" s="14" t="s">
        <v>140</v>
      </c>
      <c r="BM150" s="155" t="s">
        <v>1124</v>
      </c>
    </row>
    <row r="151" spans="1:65" s="2" customFormat="1" ht="14.45" customHeight="1" x14ac:dyDescent="0.2">
      <c r="A151" s="26"/>
      <c r="B151" s="143"/>
      <c r="C151" s="144" t="s">
        <v>170</v>
      </c>
      <c r="D151" s="144" t="s">
        <v>127</v>
      </c>
      <c r="E151" s="145" t="s">
        <v>1125</v>
      </c>
      <c r="F151" s="146" t="s">
        <v>1126</v>
      </c>
      <c r="G151" s="147" t="s">
        <v>1016</v>
      </c>
      <c r="H151" s="148">
        <v>0.49</v>
      </c>
      <c r="I151" s="149"/>
      <c r="J151" s="149">
        <f>ROUND(I151*H151,2)</f>
        <v>0</v>
      </c>
      <c r="K151" s="150"/>
      <c r="L151" s="27"/>
      <c r="M151" s="151" t="s">
        <v>1</v>
      </c>
      <c r="N151" s="152" t="s">
        <v>34</v>
      </c>
      <c r="O151" s="153">
        <v>0</v>
      </c>
      <c r="P151" s="153">
        <f>O151*H151</f>
        <v>0</v>
      </c>
      <c r="Q151" s="153">
        <v>0</v>
      </c>
      <c r="R151" s="153">
        <f>Q151*H151</f>
        <v>0</v>
      </c>
      <c r="S151" s="153">
        <v>0</v>
      </c>
      <c r="T151" s="154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140</v>
      </c>
      <c r="AT151" s="155" t="s">
        <v>127</v>
      </c>
      <c r="AU151" s="155" t="s">
        <v>78</v>
      </c>
      <c r="AY151" s="14" t="s">
        <v>124</v>
      </c>
      <c r="BE151" s="156">
        <f>IF(N151="základní",J151,0)</f>
        <v>0</v>
      </c>
      <c r="BF151" s="156">
        <f>IF(N151="snížená",J151,0)</f>
        <v>0</v>
      </c>
      <c r="BG151" s="156">
        <f>IF(N151="zákl. přenesená",J151,0)</f>
        <v>0</v>
      </c>
      <c r="BH151" s="156">
        <f>IF(N151="sníž. přenesená",J151,0)</f>
        <v>0</v>
      </c>
      <c r="BI151" s="156">
        <f>IF(N151="nulová",J151,0)</f>
        <v>0</v>
      </c>
      <c r="BJ151" s="14" t="s">
        <v>76</v>
      </c>
      <c r="BK151" s="156">
        <f>ROUND(I151*H151,2)</f>
        <v>0</v>
      </c>
      <c r="BL151" s="14" t="s">
        <v>140</v>
      </c>
      <c r="BM151" s="155" t="s">
        <v>1127</v>
      </c>
    </row>
    <row r="152" spans="1:65" s="12" customFormat="1" ht="22.9" customHeight="1" x14ac:dyDescent="0.2">
      <c r="B152" s="131"/>
      <c r="D152" s="132" t="s">
        <v>68</v>
      </c>
      <c r="E152" s="141" t="s">
        <v>1128</v>
      </c>
      <c r="F152" s="141" t="s">
        <v>1129</v>
      </c>
      <c r="J152" s="142">
        <f>BK152</f>
        <v>0</v>
      </c>
      <c r="L152" s="131"/>
      <c r="M152" s="135"/>
      <c r="N152" s="136"/>
      <c r="O152" s="136"/>
      <c r="P152" s="137">
        <f>SUM(P153:P154)</f>
        <v>0</v>
      </c>
      <c r="Q152" s="136"/>
      <c r="R152" s="137">
        <f>SUM(R153:R154)</f>
        <v>0</v>
      </c>
      <c r="S152" s="136"/>
      <c r="T152" s="138">
        <f>SUM(T153:T154)</f>
        <v>0</v>
      </c>
      <c r="AR152" s="132" t="s">
        <v>78</v>
      </c>
      <c r="AT152" s="139" t="s">
        <v>68</v>
      </c>
      <c r="AU152" s="139" t="s">
        <v>76</v>
      </c>
      <c r="AY152" s="132" t="s">
        <v>124</v>
      </c>
      <c r="BK152" s="140">
        <f>SUM(BK153:BK154)</f>
        <v>0</v>
      </c>
    </row>
    <row r="153" spans="1:65" s="2" customFormat="1" ht="14.45" customHeight="1" x14ac:dyDescent="0.2">
      <c r="A153" s="26"/>
      <c r="B153" s="143"/>
      <c r="C153" s="144" t="s">
        <v>174</v>
      </c>
      <c r="D153" s="144" t="s">
        <v>127</v>
      </c>
      <c r="E153" s="145" t="s">
        <v>1130</v>
      </c>
      <c r="F153" s="146" t="s">
        <v>1131</v>
      </c>
      <c r="G153" s="147" t="s">
        <v>280</v>
      </c>
      <c r="H153" s="148">
        <v>15</v>
      </c>
      <c r="I153" s="149"/>
      <c r="J153" s="149">
        <f>ROUND(I153*H153,2)</f>
        <v>0</v>
      </c>
      <c r="K153" s="150"/>
      <c r="L153" s="27"/>
      <c r="M153" s="151" t="s">
        <v>1</v>
      </c>
      <c r="N153" s="152" t="s">
        <v>34</v>
      </c>
      <c r="O153" s="153">
        <v>0</v>
      </c>
      <c r="P153" s="153">
        <f>O153*H153</f>
        <v>0</v>
      </c>
      <c r="Q153" s="153">
        <v>0</v>
      </c>
      <c r="R153" s="153">
        <f>Q153*H153</f>
        <v>0</v>
      </c>
      <c r="S153" s="153">
        <v>0</v>
      </c>
      <c r="T153" s="154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131</v>
      </c>
      <c r="AT153" s="155" t="s">
        <v>127</v>
      </c>
      <c r="AU153" s="155" t="s">
        <v>78</v>
      </c>
      <c r="AY153" s="14" t="s">
        <v>124</v>
      </c>
      <c r="BE153" s="156">
        <f>IF(N153="základní",J153,0)</f>
        <v>0</v>
      </c>
      <c r="BF153" s="156">
        <f>IF(N153="snížená",J153,0)</f>
        <v>0</v>
      </c>
      <c r="BG153" s="156">
        <f>IF(N153="zákl. přenesená",J153,0)</f>
        <v>0</v>
      </c>
      <c r="BH153" s="156">
        <f>IF(N153="sníž. přenesená",J153,0)</f>
        <v>0</v>
      </c>
      <c r="BI153" s="156">
        <f>IF(N153="nulová",J153,0)</f>
        <v>0</v>
      </c>
      <c r="BJ153" s="14" t="s">
        <v>76</v>
      </c>
      <c r="BK153" s="156">
        <f>ROUND(I153*H153,2)</f>
        <v>0</v>
      </c>
      <c r="BL153" s="14" t="s">
        <v>131</v>
      </c>
      <c r="BM153" s="155" t="s">
        <v>1132</v>
      </c>
    </row>
    <row r="154" spans="1:65" s="2" customFormat="1" ht="14.45" customHeight="1" x14ac:dyDescent="0.2">
      <c r="A154" s="26"/>
      <c r="B154" s="143"/>
      <c r="C154" s="144" t="s">
        <v>178</v>
      </c>
      <c r="D154" s="144" t="s">
        <v>127</v>
      </c>
      <c r="E154" s="145" t="s">
        <v>1133</v>
      </c>
      <c r="F154" s="146" t="s">
        <v>1134</v>
      </c>
      <c r="G154" s="147" t="s">
        <v>280</v>
      </c>
      <c r="H154" s="148">
        <v>15</v>
      </c>
      <c r="I154" s="149"/>
      <c r="J154" s="149">
        <f>ROUND(I154*H154,2)</f>
        <v>0</v>
      </c>
      <c r="K154" s="150"/>
      <c r="L154" s="27"/>
      <c r="M154" s="151" t="s">
        <v>1</v>
      </c>
      <c r="N154" s="152" t="s">
        <v>34</v>
      </c>
      <c r="O154" s="153">
        <v>0</v>
      </c>
      <c r="P154" s="153">
        <f>O154*H154</f>
        <v>0</v>
      </c>
      <c r="Q154" s="153">
        <v>0</v>
      </c>
      <c r="R154" s="153">
        <f>Q154*H154</f>
        <v>0</v>
      </c>
      <c r="S154" s="153">
        <v>0</v>
      </c>
      <c r="T154" s="154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131</v>
      </c>
      <c r="AT154" s="155" t="s">
        <v>127</v>
      </c>
      <c r="AU154" s="155" t="s">
        <v>78</v>
      </c>
      <c r="AY154" s="14" t="s">
        <v>124</v>
      </c>
      <c r="BE154" s="156">
        <f>IF(N154="základní",J154,0)</f>
        <v>0</v>
      </c>
      <c r="BF154" s="156">
        <f>IF(N154="snížená",J154,0)</f>
        <v>0</v>
      </c>
      <c r="BG154" s="156">
        <f>IF(N154="zákl. přenesená",J154,0)</f>
        <v>0</v>
      </c>
      <c r="BH154" s="156">
        <f>IF(N154="sníž. přenesená",J154,0)</f>
        <v>0</v>
      </c>
      <c r="BI154" s="156">
        <f>IF(N154="nulová",J154,0)</f>
        <v>0</v>
      </c>
      <c r="BJ154" s="14" t="s">
        <v>76</v>
      </c>
      <c r="BK154" s="156">
        <f>ROUND(I154*H154,2)</f>
        <v>0</v>
      </c>
      <c r="BL154" s="14" t="s">
        <v>131</v>
      </c>
      <c r="BM154" s="155" t="s">
        <v>1135</v>
      </c>
    </row>
    <row r="155" spans="1:65" s="12" customFormat="1" ht="25.9" customHeight="1" x14ac:dyDescent="0.2">
      <c r="B155" s="131"/>
      <c r="D155" s="132" t="s">
        <v>68</v>
      </c>
      <c r="E155" s="133" t="s">
        <v>122</v>
      </c>
      <c r="F155" s="133" t="s">
        <v>123</v>
      </c>
      <c r="J155" s="134">
        <f>BK155</f>
        <v>0</v>
      </c>
      <c r="L155" s="131"/>
      <c r="M155" s="135"/>
      <c r="N155" s="136"/>
      <c r="O155" s="136"/>
      <c r="P155" s="137">
        <f>P156+P168+P209+P227+P257+P274+P276</f>
        <v>445.61300000000006</v>
      </c>
      <c r="Q155" s="136"/>
      <c r="R155" s="137">
        <f>R156+R168+R209+R227+R257+R274+R276</f>
        <v>1.9503700000000002</v>
      </c>
      <c r="S155" s="136"/>
      <c r="T155" s="138">
        <f>T156+T168+T209+T227+T257+T274+T276</f>
        <v>1.0471999999999999</v>
      </c>
      <c r="AR155" s="132" t="s">
        <v>78</v>
      </c>
      <c r="AT155" s="139" t="s">
        <v>68</v>
      </c>
      <c r="AU155" s="139" t="s">
        <v>69</v>
      </c>
      <c r="AY155" s="132" t="s">
        <v>124</v>
      </c>
      <c r="BK155" s="140">
        <f>BK156+BK168+BK209+BK227+BK257+BK274+BK276</f>
        <v>0</v>
      </c>
    </row>
    <row r="156" spans="1:65" s="12" customFormat="1" ht="22.9" customHeight="1" x14ac:dyDescent="0.2">
      <c r="B156" s="131"/>
      <c r="D156" s="132" t="s">
        <v>68</v>
      </c>
      <c r="E156" s="141" t="s">
        <v>261</v>
      </c>
      <c r="F156" s="141" t="s">
        <v>262</v>
      </c>
      <c r="J156" s="142">
        <f>BK156</f>
        <v>0</v>
      </c>
      <c r="L156" s="131"/>
      <c r="M156" s="135"/>
      <c r="N156" s="136"/>
      <c r="O156" s="136"/>
      <c r="P156" s="137">
        <f>SUM(P157:P167)</f>
        <v>0</v>
      </c>
      <c r="Q156" s="136"/>
      <c r="R156" s="137">
        <f>SUM(R157:R167)</f>
        <v>0</v>
      </c>
      <c r="S156" s="136"/>
      <c r="T156" s="138">
        <f>SUM(T157:T167)</f>
        <v>0</v>
      </c>
      <c r="AR156" s="132" t="s">
        <v>78</v>
      </c>
      <c r="AT156" s="139" t="s">
        <v>68</v>
      </c>
      <c r="AU156" s="139" t="s">
        <v>76</v>
      </c>
      <c r="AY156" s="132" t="s">
        <v>124</v>
      </c>
      <c r="BK156" s="140">
        <f>SUM(BK157:BK167)</f>
        <v>0</v>
      </c>
    </row>
    <row r="157" spans="1:65" s="2" customFormat="1" ht="24.2" customHeight="1" x14ac:dyDescent="0.2">
      <c r="A157" s="26"/>
      <c r="B157" s="143"/>
      <c r="C157" s="144" t="s">
        <v>182</v>
      </c>
      <c r="D157" s="144" t="s">
        <v>127</v>
      </c>
      <c r="E157" s="145" t="s">
        <v>1136</v>
      </c>
      <c r="F157" s="146" t="s">
        <v>1137</v>
      </c>
      <c r="G157" s="147" t="s">
        <v>130</v>
      </c>
      <c r="H157" s="148">
        <v>130</v>
      </c>
      <c r="I157" s="149"/>
      <c r="J157" s="149">
        <f t="shared" ref="J157:J167" si="0">ROUND(I157*H157,2)</f>
        <v>0</v>
      </c>
      <c r="K157" s="150"/>
      <c r="L157" s="27"/>
      <c r="M157" s="151" t="s">
        <v>1</v>
      </c>
      <c r="N157" s="152" t="s">
        <v>34</v>
      </c>
      <c r="O157" s="153">
        <v>0</v>
      </c>
      <c r="P157" s="153">
        <f t="shared" ref="P157:P167" si="1">O157*H157</f>
        <v>0</v>
      </c>
      <c r="Q157" s="153">
        <v>0</v>
      </c>
      <c r="R157" s="153">
        <f t="shared" ref="R157:R167" si="2">Q157*H157</f>
        <v>0</v>
      </c>
      <c r="S157" s="153">
        <v>0</v>
      </c>
      <c r="T157" s="154">
        <f t="shared" ref="T157:T167" si="3"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131</v>
      </c>
      <c r="AT157" s="155" t="s">
        <v>127</v>
      </c>
      <c r="AU157" s="155" t="s">
        <v>78</v>
      </c>
      <c r="AY157" s="14" t="s">
        <v>124</v>
      </c>
      <c r="BE157" s="156">
        <f t="shared" ref="BE157:BE167" si="4">IF(N157="základní",J157,0)</f>
        <v>0</v>
      </c>
      <c r="BF157" s="156">
        <f t="shared" ref="BF157:BF167" si="5">IF(N157="snížená",J157,0)</f>
        <v>0</v>
      </c>
      <c r="BG157" s="156">
        <f t="shared" ref="BG157:BG167" si="6">IF(N157="zákl. přenesená",J157,0)</f>
        <v>0</v>
      </c>
      <c r="BH157" s="156">
        <f t="shared" ref="BH157:BH167" si="7">IF(N157="sníž. přenesená",J157,0)</f>
        <v>0</v>
      </c>
      <c r="BI157" s="156">
        <f t="shared" ref="BI157:BI167" si="8">IF(N157="nulová",J157,0)</f>
        <v>0</v>
      </c>
      <c r="BJ157" s="14" t="s">
        <v>76</v>
      </c>
      <c r="BK157" s="156">
        <f t="shared" ref="BK157:BK167" si="9">ROUND(I157*H157,2)</f>
        <v>0</v>
      </c>
      <c r="BL157" s="14" t="s">
        <v>131</v>
      </c>
      <c r="BM157" s="155" t="s">
        <v>1138</v>
      </c>
    </row>
    <row r="158" spans="1:65" s="2" customFormat="1" ht="24.2" customHeight="1" x14ac:dyDescent="0.2">
      <c r="A158" s="26"/>
      <c r="B158" s="143"/>
      <c r="C158" s="144" t="s">
        <v>8</v>
      </c>
      <c r="D158" s="144" t="s">
        <v>127</v>
      </c>
      <c r="E158" s="145" t="s">
        <v>1139</v>
      </c>
      <c r="F158" s="146" t="s">
        <v>1140</v>
      </c>
      <c r="G158" s="147" t="s">
        <v>130</v>
      </c>
      <c r="H158" s="148">
        <v>50</v>
      </c>
      <c r="I158" s="149"/>
      <c r="J158" s="149">
        <f t="shared" si="0"/>
        <v>0</v>
      </c>
      <c r="K158" s="150"/>
      <c r="L158" s="27"/>
      <c r="M158" s="151" t="s">
        <v>1</v>
      </c>
      <c r="N158" s="152" t="s">
        <v>34</v>
      </c>
      <c r="O158" s="153">
        <v>0</v>
      </c>
      <c r="P158" s="153">
        <f t="shared" si="1"/>
        <v>0</v>
      </c>
      <c r="Q158" s="153">
        <v>0</v>
      </c>
      <c r="R158" s="153">
        <f t="shared" si="2"/>
        <v>0</v>
      </c>
      <c r="S158" s="153">
        <v>0</v>
      </c>
      <c r="T158" s="154">
        <f t="shared" si="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131</v>
      </c>
      <c r="AT158" s="155" t="s">
        <v>127</v>
      </c>
      <c r="AU158" s="155" t="s">
        <v>78</v>
      </c>
      <c r="AY158" s="14" t="s">
        <v>124</v>
      </c>
      <c r="BE158" s="156">
        <f t="shared" si="4"/>
        <v>0</v>
      </c>
      <c r="BF158" s="156">
        <f t="shared" si="5"/>
        <v>0</v>
      </c>
      <c r="BG158" s="156">
        <f t="shared" si="6"/>
        <v>0</v>
      </c>
      <c r="BH158" s="156">
        <f t="shared" si="7"/>
        <v>0</v>
      </c>
      <c r="BI158" s="156">
        <f t="shared" si="8"/>
        <v>0</v>
      </c>
      <c r="BJ158" s="14" t="s">
        <v>76</v>
      </c>
      <c r="BK158" s="156">
        <f t="shared" si="9"/>
        <v>0</v>
      </c>
      <c r="BL158" s="14" t="s">
        <v>131</v>
      </c>
      <c r="BM158" s="155" t="s">
        <v>1141</v>
      </c>
    </row>
    <row r="159" spans="1:65" s="2" customFormat="1" ht="24.2" customHeight="1" x14ac:dyDescent="0.2">
      <c r="A159" s="26"/>
      <c r="B159" s="143"/>
      <c r="C159" s="144" t="s">
        <v>131</v>
      </c>
      <c r="D159" s="144" t="s">
        <v>127</v>
      </c>
      <c r="E159" s="145" t="s">
        <v>1142</v>
      </c>
      <c r="F159" s="146" t="s">
        <v>1143</v>
      </c>
      <c r="G159" s="147" t="s">
        <v>130</v>
      </c>
      <c r="H159" s="148">
        <v>20</v>
      </c>
      <c r="I159" s="149"/>
      <c r="J159" s="149">
        <f t="shared" si="0"/>
        <v>0</v>
      </c>
      <c r="K159" s="150"/>
      <c r="L159" s="27"/>
      <c r="M159" s="151" t="s">
        <v>1</v>
      </c>
      <c r="N159" s="152" t="s">
        <v>34</v>
      </c>
      <c r="O159" s="153">
        <v>0</v>
      </c>
      <c r="P159" s="153">
        <f t="shared" si="1"/>
        <v>0</v>
      </c>
      <c r="Q159" s="153">
        <v>0</v>
      </c>
      <c r="R159" s="153">
        <f t="shared" si="2"/>
        <v>0</v>
      </c>
      <c r="S159" s="153">
        <v>0</v>
      </c>
      <c r="T159" s="154">
        <f t="shared" si="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131</v>
      </c>
      <c r="AT159" s="155" t="s">
        <v>127</v>
      </c>
      <c r="AU159" s="155" t="s">
        <v>78</v>
      </c>
      <c r="AY159" s="14" t="s">
        <v>124</v>
      </c>
      <c r="BE159" s="156">
        <f t="shared" si="4"/>
        <v>0</v>
      </c>
      <c r="BF159" s="156">
        <f t="shared" si="5"/>
        <v>0</v>
      </c>
      <c r="BG159" s="156">
        <f t="shared" si="6"/>
        <v>0</v>
      </c>
      <c r="BH159" s="156">
        <f t="shared" si="7"/>
        <v>0</v>
      </c>
      <c r="BI159" s="156">
        <f t="shared" si="8"/>
        <v>0</v>
      </c>
      <c r="BJ159" s="14" t="s">
        <v>76</v>
      </c>
      <c r="BK159" s="156">
        <f t="shared" si="9"/>
        <v>0</v>
      </c>
      <c r="BL159" s="14" t="s">
        <v>131</v>
      </c>
      <c r="BM159" s="155" t="s">
        <v>1144</v>
      </c>
    </row>
    <row r="160" spans="1:65" s="2" customFormat="1" ht="24.2" customHeight="1" x14ac:dyDescent="0.2">
      <c r="A160" s="26"/>
      <c r="B160" s="143"/>
      <c r="C160" s="144" t="s">
        <v>192</v>
      </c>
      <c r="D160" s="144" t="s">
        <v>127</v>
      </c>
      <c r="E160" s="145" t="s">
        <v>263</v>
      </c>
      <c r="F160" s="146" t="s">
        <v>1145</v>
      </c>
      <c r="G160" s="147" t="s">
        <v>130</v>
      </c>
      <c r="H160" s="148">
        <v>15</v>
      </c>
      <c r="I160" s="149"/>
      <c r="J160" s="149">
        <f t="shared" si="0"/>
        <v>0</v>
      </c>
      <c r="K160" s="150"/>
      <c r="L160" s="27"/>
      <c r="M160" s="151" t="s">
        <v>1</v>
      </c>
      <c r="N160" s="152" t="s">
        <v>34</v>
      </c>
      <c r="O160" s="153">
        <v>0</v>
      </c>
      <c r="P160" s="153">
        <f t="shared" si="1"/>
        <v>0</v>
      </c>
      <c r="Q160" s="153">
        <v>0</v>
      </c>
      <c r="R160" s="153">
        <f t="shared" si="2"/>
        <v>0</v>
      </c>
      <c r="S160" s="153">
        <v>0</v>
      </c>
      <c r="T160" s="154">
        <f t="shared" si="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131</v>
      </c>
      <c r="AT160" s="155" t="s">
        <v>127</v>
      </c>
      <c r="AU160" s="155" t="s">
        <v>78</v>
      </c>
      <c r="AY160" s="14" t="s">
        <v>124</v>
      </c>
      <c r="BE160" s="156">
        <f t="shared" si="4"/>
        <v>0</v>
      </c>
      <c r="BF160" s="156">
        <f t="shared" si="5"/>
        <v>0</v>
      </c>
      <c r="BG160" s="156">
        <f t="shared" si="6"/>
        <v>0</v>
      </c>
      <c r="BH160" s="156">
        <f t="shared" si="7"/>
        <v>0</v>
      </c>
      <c r="BI160" s="156">
        <f t="shared" si="8"/>
        <v>0</v>
      </c>
      <c r="BJ160" s="14" t="s">
        <v>76</v>
      </c>
      <c r="BK160" s="156">
        <f t="shared" si="9"/>
        <v>0</v>
      </c>
      <c r="BL160" s="14" t="s">
        <v>131</v>
      </c>
      <c r="BM160" s="155" t="s">
        <v>1146</v>
      </c>
    </row>
    <row r="161" spans="1:65" s="2" customFormat="1" ht="24.2" customHeight="1" x14ac:dyDescent="0.2">
      <c r="A161" s="26"/>
      <c r="B161" s="143"/>
      <c r="C161" s="144" t="s">
        <v>196</v>
      </c>
      <c r="D161" s="144" t="s">
        <v>127</v>
      </c>
      <c r="E161" s="145" t="s">
        <v>1147</v>
      </c>
      <c r="F161" s="146" t="s">
        <v>1148</v>
      </c>
      <c r="G161" s="147" t="s">
        <v>130</v>
      </c>
      <c r="H161" s="148">
        <v>80</v>
      </c>
      <c r="I161" s="149"/>
      <c r="J161" s="149">
        <f t="shared" si="0"/>
        <v>0</v>
      </c>
      <c r="K161" s="150"/>
      <c r="L161" s="27"/>
      <c r="M161" s="151" t="s">
        <v>1</v>
      </c>
      <c r="N161" s="152" t="s">
        <v>34</v>
      </c>
      <c r="O161" s="153">
        <v>0</v>
      </c>
      <c r="P161" s="153">
        <f t="shared" si="1"/>
        <v>0</v>
      </c>
      <c r="Q161" s="153">
        <v>0</v>
      </c>
      <c r="R161" s="153">
        <f t="shared" si="2"/>
        <v>0</v>
      </c>
      <c r="S161" s="153">
        <v>0</v>
      </c>
      <c r="T161" s="154">
        <f t="shared" si="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5" t="s">
        <v>131</v>
      </c>
      <c r="AT161" s="155" t="s">
        <v>127</v>
      </c>
      <c r="AU161" s="155" t="s">
        <v>78</v>
      </c>
      <c r="AY161" s="14" t="s">
        <v>124</v>
      </c>
      <c r="BE161" s="156">
        <f t="shared" si="4"/>
        <v>0</v>
      </c>
      <c r="BF161" s="156">
        <f t="shared" si="5"/>
        <v>0</v>
      </c>
      <c r="BG161" s="156">
        <f t="shared" si="6"/>
        <v>0</v>
      </c>
      <c r="BH161" s="156">
        <f t="shared" si="7"/>
        <v>0</v>
      </c>
      <c r="BI161" s="156">
        <f t="shared" si="8"/>
        <v>0</v>
      </c>
      <c r="BJ161" s="14" t="s">
        <v>76</v>
      </c>
      <c r="BK161" s="156">
        <f t="shared" si="9"/>
        <v>0</v>
      </c>
      <c r="BL161" s="14" t="s">
        <v>131</v>
      </c>
      <c r="BM161" s="155" t="s">
        <v>1149</v>
      </c>
    </row>
    <row r="162" spans="1:65" s="2" customFormat="1" ht="24.2" customHeight="1" x14ac:dyDescent="0.2">
      <c r="A162" s="26"/>
      <c r="B162" s="143"/>
      <c r="C162" s="144" t="s">
        <v>200</v>
      </c>
      <c r="D162" s="144" t="s">
        <v>127</v>
      </c>
      <c r="E162" s="145" t="s">
        <v>266</v>
      </c>
      <c r="F162" s="146" t="s">
        <v>267</v>
      </c>
      <c r="G162" s="147" t="s">
        <v>130</v>
      </c>
      <c r="H162" s="148">
        <v>110</v>
      </c>
      <c r="I162" s="149"/>
      <c r="J162" s="149">
        <f t="shared" si="0"/>
        <v>0</v>
      </c>
      <c r="K162" s="150"/>
      <c r="L162" s="27"/>
      <c r="M162" s="151" t="s">
        <v>1</v>
      </c>
      <c r="N162" s="152" t="s">
        <v>34</v>
      </c>
      <c r="O162" s="153">
        <v>0</v>
      </c>
      <c r="P162" s="153">
        <f t="shared" si="1"/>
        <v>0</v>
      </c>
      <c r="Q162" s="153">
        <v>0</v>
      </c>
      <c r="R162" s="153">
        <f t="shared" si="2"/>
        <v>0</v>
      </c>
      <c r="S162" s="153">
        <v>0</v>
      </c>
      <c r="T162" s="154">
        <f t="shared" si="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5" t="s">
        <v>131</v>
      </c>
      <c r="AT162" s="155" t="s">
        <v>127</v>
      </c>
      <c r="AU162" s="155" t="s">
        <v>78</v>
      </c>
      <c r="AY162" s="14" t="s">
        <v>124</v>
      </c>
      <c r="BE162" s="156">
        <f t="shared" si="4"/>
        <v>0</v>
      </c>
      <c r="BF162" s="156">
        <f t="shared" si="5"/>
        <v>0</v>
      </c>
      <c r="BG162" s="156">
        <f t="shared" si="6"/>
        <v>0</v>
      </c>
      <c r="BH162" s="156">
        <f t="shared" si="7"/>
        <v>0</v>
      </c>
      <c r="BI162" s="156">
        <f t="shared" si="8"/>
        <v>0</v>
      </c>
      <c r="BJ162" s="14" t="s">
        <v>76</v>
      </c>
      <c r="BK162" s="156">
        <f t="shared" si="9"/>
        <v>0</v>
      </c>
      <c r="BL162" s="14" t="s">
        <v>131</v>
      </c>
      <c r="BM162" s="155" t="s">
        <v>1150</v>
      </c>
    </row>
    <row r="163" spans="1:65" s="2" customFormat="1" ht="24.2" customHeight="1" x14ac:dyDescent="0.2">
      <c r="A163" s="26"/>
      <c r="B163" s="143"/>
      <c r="C163" s="144" t="s">
        <v>204</v>
      </c>
      <c r="D163" s="144" t="s">
        <v>127</v>
      </c>
      <c r="E163" s="145" t="s">
        <v>1151</v>
      </c>
      <c r="F163" s="146" t="s">
        <v>1152</v>
      </c>
      <c r="G163" s="147" t="s">
        <v>130</v>
      </c>
      <c r="H163" s="148">
        <v>65</v>
      </c>
      <c r="I163" s="149"/>
      <c r="J163" s="149">
        <f t="shared" si="0"/>
        <v>0</v>
      </c>
      <c r="K163" s="150"/>
      <c r="L163" s="27"/>
      <c r="M163" s="151" t="s">
        <v>1</v>
      </c>
      <c r="N163" s="152" t="s">
        <v>34</v>
      </c>
      <c r="O163" s="153">
        <v>0</v>
      </c>
      <c r="P163" s="153">
        <f t="shared" si="1"/>
        <v>0</v>
      </c>
      <c r="Q163" s="153">
        <v>0</v>
      </c>
      <c r="R163" s="153">
        <f t="shared" si="2"/>
        <v>0</v>
      </c>
      <c r="S163" s="153">
        <v>0</v>
      </c>
      <c r="T163" s="154">
        <f t="shared" si="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5" t="s">
        <v>131</v>
      </c>
      <c r="AT163" s="155" t="s">
        <v>127</v>
      </c>
      <c r="AU163" s="155" t="s">
        <v>78</v>
      </c>
      <c r="AY163" s="14" t="s">
        <v>124</v>
      </c>
      <c r="BE163" s="156">
        <f t="shared" si="4"/>
        <v>0</v>
      </c>
      <c r="BF163" s="156">
        <f t="shared" si="5"/>
        <v>0</v>
      </c>
      <c r="BG163" s="156">
        <f t="shared" si="6"/>
        <v>0</v>
      </c>
      <c r="BH163" s="156">
        <f t="shared" si="7"/>
        <v>0</v>
      </c>
      <c r="BI163" s="156">
        <f t="shared" si="8"/>
        <v>0</v>
      </c>
      <c r="BJ163" s="14" t="s">
        <v>76</v>
      </c>
      <c r="BK163" s="156">
        <f t="shared" si="9"/>
        <v>0</v>
      </c>
      <c r="BL163" s="14" t="s">
        <v>131</v>
      </c>
      <c r="BM163" s="155" t="s">
        <v>1153</v>
      </c>
    </row>
    <row r="164" spans="1:65" s="2" customFormat="1" ht="24.2" customHeight="1" x14ac:dyDescent="0.2">
      <c r="A164" s="26"/>
      <c r="B164" s="143"/>
      <c r="C164" s="144" t="s">
        <v>7</v>
      </c>
      <c r="D164" s="144" t="s">
        <v>127</v>
      </c>
      <c r="E164" s="145" t="s">
        <v>272</v>
      </c>
      <c r="F164" s="146" t="s">
        <v>273</v>
      </c>
      <c r="G164" s="147" t="s">
        <v>130</v>
      </c>
      <c r="H164" s="148">
        <v>45</v>
      </c>
      <c r="I164" s="149"/>
      <c r="J164" s="149">
        <f t="shared" si="0"/>
        <v>0</v>
      </c>
      <c r="K164" s="150"/>
      <c r="L164" s="27"/>
      <c r="M164" s="151" t="s">
        <v>1</v>
      </c>
      <c r="N164" s="152" t="s">
        <v>34</v>
      </c>
      <c r="O164" s="153">
        <v>0</v>
      </c>
      <c r="P164" s="153">
        <f t="shared" si="1"/>
        <v>0</v>
      </c>
      <c r="Q164" s="153">
        <v>0</v>
      </c>
      <c r="R164" s="153">
        <f t="shared" si="2"/>
        <v>0</v>
      </c>
      <c r="S164" s="153">
        <v>0</v>
      </c>
      <c r="T164" s="154">
        <f t="shared" si="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5" t="s">
        <v>131</v>
      </c>
      <c r="AT164" s="155" t="s">
        <v>127</v>
      </c>
      <c r="AU164" s="155" t="s">
        <v>78</v>
      </c>
      <c r="AY164" s="14" t="s">
        <v>124</v>
      </c>
      <c r="BE164" s="156">
        <f t="shared" si="4"/>
        <v>0</v>
      </c>
      <c r="BF164" s="156">
        <f t="shared" si="5"/>
        <v>0</v>
      </c>
      <c r="BG164" s="156">
        <f t="shared" si="6"/>
        <v>0</v>
      </c>
      <c r="BH164" s="156">
        <f t="shared" si="7"/>
        <v>0</v>
      </c>
      <c r="BI164" s="156">
        <f t="shared" si="8"/>
        <v>0</v>
      </c>
      <c r="BJ164" s="14" t="s">
        <v>76</v>
      </c>
      <c r="BK164" s="156">
        <f t="shared" si="9"/>
        <v>0</v>
      </c>
      <c r="BL164" s="14" t="s">
        <v>131</v>
      </c>
      <c r="BM164" s="155" t="s">
        <v>1154</v>
      </c>
    </row>
    <row r="165" spans="1:65" s="2" customFormat="1" ht="24.2" customHeight="1" x14ac:dyDescent="0.2">
      <c r="A165" s="26"/>
      <c r="B165" s="143"/>
      <c r="C165" s="144" t="s">
        <v>212</v>
      </c>
      <c r="D165" s="144" t="s">
        <v>127</v>
      </c>
      <c r="E165" s="145" t="s">
        <v>275</v>
      </c>
      <c r="F165" s="146" t="s">
        <v>276</v>
      </c>
      <c r="G165" s="147" t="s">
        <v>130</v>
      </c>
      <c r="H165" s="148">
        <v>20</v>
      </c>
      <c r="I165" s="149"/>
      <c r="J165" s="149">
        <f t="shared" si="0"/>
        <v>0</v>
      </c>
      <c r="K165" s="150"/>
      <c r="L165" s="27"/>
      <c r="M165" s="151" t="s">
        <v>1</v>
      </c>
      <c r="N165" s="152" t="s">
        <v>34</v>
      </c>
      <c r="O165" s="153">
        <v>0</v>
      </c>
      <c r="P165" s="153">
        <f t="shared" si="1"/>
        <v>0</v>
      </c>
      <c r="Q165" s="153">
        <v>0</v>
      </c>
      <c r="R165" s="153">
        <f t="shared" si="2"/>
        <v>0</v>
      </c>
      <c r="S165" s="153">
        <v>0</v>
      </c>
      <c r="T165" s="154">
        <f t="shared" si="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5" t="s">
        <v>131</v>
      </c>
      <c r="AT165" s="155" t="s">
        <v>127</v>
      </c>
      <c r="AU165" s="155" t="s">
        <v>78</v>
      </c>
      <c r="AY165" s="14" t="s">
        <v>124</v>
      </c>
      <c r="BE165" s="156">
        <f t="shared" si="4"/>
        <v>0</v>
      </c>
      <c r="BF165" s="156">
        <f t="shared" si="5"/>
        <v>0</v>
      </c>
      <c r="BG165" s="156">
        <f t="shared" si="6"/>
        <v>0</v>
      </c>
      <c r="BH165" s="156">
        <f t="shared" si="7"/>
        <v>0</v>
      </c>
      <c r="BI165" s="156">
        <f t="shared" si="8"/>
        <v>0</v>
      </c>
      <c r="BJ165" s="14" t="s">
        <v>76</v>
      </c>
      <c r="BK165" s="156">
        <f t="shared" si="9"/>
        <v>0</v>
      </c>
      <c r="BL165" s="14" t="s">
        <v>131</v>
      </c>
      <c r="BM165" s="155" t="s">
        <v>1155</v>
      </c>
    </row>
    <row r="166" spans="1:65" s="2" customFormat="1" ht="24.2" customHeight="1" x14ac:dyDescent="0.2">
      <c r="A166" s="26"/>
      <c r="B166" s="143"/>
      <c r="C166" s="144" t="s">
        <v>216</v>
      </c>
      <c r="D166" s="144" t="s">
        <v>127</v>
      </c>
      <c r="E166" s="145" t="s">
        <v>282</v>
      </c>
      <c r="F166" s="146" t="s">
        <v>283</v>
      </c>
      <c r="G166" s="147" t="s">
        <v>234</v>
      </c>
      <c r="H166" s="148">
        <v>768.5</v>
      </c>
      <c r="I166" s="149"/>
      <c r="J166" s="149">
        <f t="shared" si="0"/>
        <v>0</v>
      </c>
      <c r="K166" s="150"/>
      <c r="L166" s="27"/>
      <c r="M166" s="151" t="s">
        <v>1</v>
      </c>
      <c r="N166" s="152" t="s">
        <v>34</v>
      </c>
      <c r="O166" s="153">
        <v>0</v>
      </c>
      <c r="P166" s="153">
        <f t="shared" si="1"/>
        <v>0</v>
      </c>
      <c r="Q166" s="153">
        <v>0</v>
      </c>
      <c r="R166" s="153">
        <f t="shared" si="2"/>
        <v>0</v>
      </c>
      <c r="S166" s="153">
        <v>0</v>
      </c>
      <c r="T166" s="154">
        <f t="shared" si="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5" t="s">
        <v>131</v>
      </c>
      <c r="AT166" s="155" t="s">
        <v>127</v>
      </c>
      <c r="AU166" s="155" t="s">
        <v>78</v>
      </c>
      <c r="AY166" s="14" t="s">
        <v>124</v>
      </c>
      <c r="BE166" s="156">
        <f t="shared" si="4"/>
        <v>0</v>
      </c>
      <c r="BF166" s="156">
        <f t="shared" si="5"/>
        <v>0</v>
      </c>
      <c r="BG166" s="156">
        <f t="shared" si="6"/>
        <v>0</v>
      </c>
      <c r="BH166" s="156">
        <f t="shared" si="7"/>
        <v>0</v>
      </c>
      <c r="BI166" s="156">
        <f t="shared" si="8"/>
        <v>0</v>
      </c>
      <c r="BJ166" s="14" t="s">
        <v>76</v>
      </c>
      <c r="BK166" s="156">
        <f t="shared" si="9"/>
        <v>0</v>
      </c>
      <c r="BL166" s="14" t="s">
        <v>131</v>
      </c>
      <c r="BM166" s="155" t="s">
        <v>1156</v>
      </c>
    </row>
    <row r="167" spans="1:65" s="2" customFormat="1" ht="24.2" customHeight="1" x14ac:dyDescent="0.2">
      <c r="A167" s="26"/>
      <c r="B167" s="143"/>
      <c r="C167" s="144" t="s">
        <v>220</v>
      </c>
      <c r="D167" s="144" t="s">
        <v>127</v>
      </c>
      <c r="E167" s="145" t="s">
        <v>285</v>
      </c>
      <c r="F167" s="146" t="s">
        <v>286</v>
      </c>
      <c r="G167" s="147" t="s">
        <v>234</v>
      </c>
      <c r="H167" s="148">
        <v>768.5</v>
      </c>
      <c r="I167" s="149"/>
      <c r="J167" s="149">
        <f t="shared" si="0"/>
        <v>0</v>
      </c>
      <c r="K167" s="150"/>
      <c r="L167" s="27"/>
      <c r="M167" s="151" t="s">
        <v>1</v>
      </c>
      <c r="N167" s="152" t="s">
        <v>34</v>
      </c>
      <c r="O167" s="153">
        <v>0</v>
      </c>
      <c r="P167" s="153">
        <f t="shared" si="1"/>
        <v>0</v>
      </c>
      <c r="Q167" s="153">
        <v>0</v>
      </c>
      <c r="R167" s="153">
        <f t="shared" si="2"/>
        <v>0</v>
      </c>
      <c r="S167" s="153">
        <v>0</v>
      </c>
      <c r="T167" s="154">
        <f t="shared" si="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5" t="s">
        <v>131</v>
      </c>
      <c r="AT167" s="155" t="s">
        <v>127</v>
      </c>
      <c r="AU167" s="155" t="s">
        <v>78</v>
      </c>
      <c r="AY167" s="14" t="s">
        <v>124</v>
      </c>
      <c r="BE167" s="156">
        <f t="shared" si="4"/>
        <v>0</v>
      </c>
      <c r="BF167" s="156">
        <f t="shared" si="5"/>
        <v>0</v>
      </c>
      <c r="BG167" s="156">
        <f t="shared" si="6"/>
        <v>0</v>
      </c>
      <c r="BH167" s="156">
        <f t="shared" si="7"/>
        <v>0</v>
      </c>
      <c r="BI167" s="156">
        <f t="shared" si="8"/>
        <v>0</v>
      </c>
      <c r="BJ167" s="14" t="s">
        <v>76</v>
      </c>
      <c r="BK167" s="156">
        <f t="shared" si="9"/>
        <v>0</v>
      </c>
      <c r="BL167" s="14" t="s">
        <v>131</v>
      </c>
      <c r="BM167" s="155" t="s">
        <v>1157</v>
      </c>
    </row>
    <row r="168" spans="1:65" s="12" customFormat="1" ht="22.9" customHeight="1" x14ac:dyDescent="0.2">
      <c r="B168" s="131"/>
      <c r="D168" s="132" t="s">
        <v>68</v>
      </c>
      <c r="E168" s="141" t="s">
        <v>288</v>
      </c>
      <c r="F168" s="141" t="s">
        <v>289</v>
      </c>
      <c r="J168" s="142">
        <f>BK168</f>
        <v>0</v>
      </c>
      <c r="L168" s="131"/>
      <c r="M168" s="135"/>
      <c r="N168" s="136"/>
      <c r="O168" s="136"/>
      <c r="P168" s="137">
        <f>SUM(P169:P208)</f>
        <v>313.98600000000005</v>
      </c>
      <c r="Q168" s="136"/>
      <c r="R168" s="137">
        <f>SUM(R169:R208)</f>
        <v>1.6831400000000001</v>
      </c>
      <c r="S168" s="136"/>
      <c r="T168" s="138">
        <f>SUM(T169:T208)</f>
        <v>0.99399999999999988</v>
      </c>
      <c r="AR168" s="132" t="s">
        <v>78</v>
      </c>
      <c r="AT168" s="139" t="s">
        <v>68</v>
      </c>
      <c r="AU168" s="139" t="s">
        <v>76</v>
      </c>
      <c r="AY168" s="132" t="s">
        <v>124</v>
      </c>
      <c r="BK168" s="140">
        <f>SUM(BK169:BK208)</f>
        <v>0</v>
      </c>
    </row>
    <row r="169" spans="1:65" s="2" customFormat="1" ht="14.45" customHeight="1" x14ac:dyDescent="0.2">
      <c r="A169" s="26"/>
      <c r="B169" s="143"/>
      <c r="C169" s="144" t="s">
        <v>224</v>
      </c>
      <c r="D169" s="144" t="s">
        <v>127</v>
      </c>
      <c r="E169" s="145" t="s">
        <v>366</v>
      </c>
      <c r="F169" s="146" t="s">
        <v>367</v>
      </c>
      <c r="G169" s="147" t="s">
        <v>130</v>
      </c>
      <c r="H169" s="148">
        <v>5</v>
      </c>
      <c r="I169" s="149"/>
      <c r="J169" s="149">
        <f t="shared" ref="J169:J208" si="10">ROUND(I169*H169,2)</f>
        <v>0</v>
      </c>
      <c r="K169" s="150"/>
      <c r="L169" s="27"/>
      <c r="M169" s="151" t="s">
        <v>1</v>
      </c>
      <c r="N169" s="152" t="s">
        <v>34</v>
      </c>
      <c r="O169" s="153">
        <v>0.65900000000000003</v>
      </c>
      <c r="P169" s="153">
        <f t="shared" ref="P169:P208" si="11">O169*H169</f>
        <v>3.2949999999999999</v>
      </c>
      <c r="Q169" s="153">
        <v>4.0999999999999999E-4</v>
      </c>
      <c r="R169" s="153">
        <f t="shared" ref="R169:R208" si="12">Q169*H169</f>
        <v>2.0499999999999997E-3</v>
      </c>
      <c r="S169" s="153">
        <v>0</v>
      </c>
      <c r="T169" s="154">
        <f t="shared" ref="T169:T208" si="13">S169*H169</f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5" t="s">
        <v>131</v>
      </c>
      <c r="AT169" s="155" t="s">
        <v>127</v>
      </c>
      <c r="AU169" s="155" t="s">
        <v>78</v>
      </c>
      <c r="AY169" s="14" t="s">
        <v>124</v>
      </c>
      <c r="BE169" s="156">
        <f t="shared" ref="BE169:BE208" si="14">IF(N169="základní",J169,0)</f>
        <v>0</v>
      </c>
      <c r="BF169" s="156">
        <f t="shared" ref="BF169:BF208" si="15">IF(N169="snížená",J169,0)</f>
        <v>0</v>
      </c>
      <c r="BG169" s="156">
        <f t="shared" ref="BG169:BG208" si="16">IF(N169="zákl. přenesená",J169,0)</f>
        <v>0</v>
      </c>
      <c r="BH169" s="156">
        <f t="shared" ref="BH169:BH208" si="17">IF(N169="sníž. přenesená",J169,0)</f>
        <v>0</v>
      </c>
      <c r="BI169" s="156">
        <f t="shared" ref="BI169:BI208" si="18">IF(N169="nulová",J169,0)</f>
        <v>0</v>
      </c>
      <c r="BJ169" s="14" t="s">
        <v>76</v>
      </c>
      <c r="BK169" s="156">
        <f t="shared" ref="BK169:BK208" si="19">ROUND(I169*H169,2)</f>
        <v>0</v>
      </c>
      <c r="BL169" s="14" t="s">
        <v>131</v>
      </c>
      <c r="BM169" s="155" t="s">
        <v>1158</v>
      </c>
    </row>
    <row r="170" spans="1:65" s="2" customFormat="1" ht="24.2" customHeight="1" x14ac:dyDescent="0.2">
      <c r="A170" s="26"/>
      <c r="B170" s="143"/>
      <c r="C170" s="144" t="s">
        <v>227</v>
      </c>
      <c r="D170" s="144" t="s">
        <v>127</v>
      </c>
      <c r="E170" s="145" t="s">
        <v>1159</v>
      </c>
      <c r="F170" s="146" t="s">
        <v>1160</v>
      </c>
      <c r="G170" s="147" t="s">
        <v>130</v>
      </c>
      <c r="H170" s="148">
        <v>5</v>
      </c>
      <c r="I170" s="149"/>
      <c r="J170" s="149">
        <f t="shared" si="10"/>
        <v>0</v>
      </c>
      <c r="K170" s="150"/>
      <c r="L170" s="27"/>
      <c r="M170" s="151" t="s">
        <v>1</v>
      </c>
      <c r="N170" s="152" t="s">
        <v>34</v>
      </c>
      <c r="O170" s="153">
        <v>0.52900000000000003</v>
      </c>
      <c r="P170" s="153">
        <f t="shared" si="11"/>
        <v>2.645</v>
      </c>
      <c r="Q170" s="153">
        <v>8.4999999999999995E-4</v>
      </c>
      <c r="R170" s="153">
        <f t="shared" si="12"/>
        <v>4.2499999999999994E-3</v>
      </c>
      <c r="S170" s="153">
        <v>0</v>
      </c>
      <c r="T170" s="154">
        <f t="shared" si="1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5" t="s">
        <v>131</v>
      </c>
      <c r="AT170" s="155" t="s">
        <v>127</v>
      </c>
      <c r="AU170" s="155" t="s">
        <v>78</v>
      </c>
      <c r="AY170" s="14" t="s">
        <v>124</v>
      </c>
      <c r="BE170" s="156">
        <f t="shared" si="14"/>
        <v>0</v>
      </c>
      <c r="BF170" s="156">
        <f t="shared" si="15"/>
        <v>0</v>
      </c>
      <c r="BG170" s="156">
        <f t="shared" si="16"/>
        <v>0</v>
      </c>
      <c r="BH170" s="156">
        <f t="shared" si="17"/>
        <v>0</v>
      </c>
      <c r="BI170" s="156">
        <f t="shared" si="18"/>
        <v>0</v>
      </c>
      <c r="BJ170" s="14" t="s">
        <v>76</v>
      </c>
      <c r="BK170" s="156">
        <f t="shared" si="19"/>
        <v>0</v>
      </c>
      <c r="BL170" s="14" t="s">
        <v>131</v>
      </c>
      <c r="BM170" s="155" t="s">
        <v>1161</v>
      </c>
    </row>
    <row r="171" spans="1:65" s="2" customFormat="1" ht="24.2" customHeight="1" x14ac:dyDescent="0.2">
      <c r="A171" s="26"/>
      <c r="B171" s="143"/>
      <c r="C171" s="144" t="s">
        <v>231</v>
      </c>
      <c r="D171" s="144" t="s">
        <v>127</v>
      </c>
      <c r="E171" s="145" t="s">
        <v>1162</v>
      </c>
      <c r="F171" s="146" t="s">
        <v>1163</v>
      </c>
      <c r="G171" s="147" t="s">
        <v>130</v>
      </c>
      <c r="H171" s="148">
        <v>23</v>
      </c>
      <c r="I171" s="149"/>
      <c r="J171" s="149">
        <f t="shared" si="10"/>
        <v>0</v>
      </c>
      <c r="K171" s="150"/>
      <c r="L171" s="27"/>
      <c r="M171" s="151" t="s">
        <v>1</v>
      </c>
      <c r="N171" s="152" t="s">
        <v>34</v>
      </c>
      <c r="O171" s="153">
        <v>0.69599999999999995</v>
      </c>
      <c r="P171" s="153">
        <f t="shared" si="11"/>
        <v>16.007999999999999</v>
      </c>
      <c r="Q171" s="153">
        <v>1.4400000000000001E-3</v>
      </c>
      <c r="R171" s="153">
        <f t="shared" si="12"/>
        <v>3.3120000000000004E-2</v>
      </c>
      <c r="S171" s="153">
        <v>0</v>
      </c>
      <c r="T171" s="154">
        <f t="shared" si="1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5" t="s">
        <v>131</v>
      </c>
      <c r="AT171" s="155" t="s">
        <v>127</v>
      </c>
      <c r="AU171" s="155" t="s">
        <v>78</v>
      </c>
      <c r="AY171" s="14" t="s">
        <v>124</v>
      </c>
      <c r="BE171" s="156">
        <f t="shared" si="14"/>
        <v>0</v>
      </c>
      <c r="BF171" s="156">
        <f t="shared" si="15"/>
        <v>0</v>
      </c>
      <c r="BG171" s="156">
        <f t="shared" si="16"/>
        <v>0</v>
      </c>
      <c r="BH171" s="156">
        <f t="shared" si="17"/>
        <v>0</v>
      </c>
      <c r="BI171" s="156">
        <f t="shared" si="18"/>
        <v>0</v>
      </c>
      <c r="BJ171" s="14" t="s">
        <v>76</v>
      </c>
      <c r="BK171" s="156">
        <f t="shared" si="19"/>
        <v>0</v>
      </c>
      <c r="BL171" s="14" t="s">
        <v>131</v>
      </c>
      <c r="BM171" s="155" t="s">
        <v>1164</v>
      </c>
    </row>
    <row r="172" spans="1:65" s="2" customFormat="1" ht="24.2" customHeight="1" x14ac:dyDescent="0.2">
      <c r="A172" s="26"/>
      <c r="B172" s="143"/>
      <c r="C172" s="144" t="s">
        <v>236</v>
      </c>
      <c r="D172" s="144" t="s">
        <v>127</v>
      </c>
      <c r="E172" s="145" t="s">
        <v>1165</v>
      </c>
      <c r="F172" s="146" t="s">
        <v>1166</v>
      </c>
      <c r="G172" s="147" t="s">
        <v>130</v>
      </c>
      <c r="H172" s="148">
        <v>15</v>
      </c>
      <c r="I172" s="149"/>
      <c r="J172" s="149">
        <f t="shared" si="10"/>
        <v>0</v>
      </c>
      <c r="K172" s="150"/>
      <c r="L172" s="27"/>
      <c r="M172" s="151" t="s">
        <v>1</v>
      </c>
      <c r="N172" s="152" t="s">
        <v>34</v>
      </c>
      <c r="O172" s="153">
        <v>0.74299999999999999</v>
      </c>
      <c r="P172" s="153">
        <f t="shared" si="11"/>
        <v>11.145</v>
      </c>
      <c r="Q172" s="153">
        <v>2.81E-3</v>
      </c>
      <c r="R172" s="153">
        <f t="shared" si="12"/>
        <v>4.215E-2</v>
      </c>
      <c r="S172" s="153">
        <v>0</v>
      </c>
      <c r="T172" s="154">
        <f t="shared" si="1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5" t="s">
        <v>131</v>
      </c>
      <c r="AT172" s="155" t="s">
        <v>127</v>
      </c>
      <c r="AU172" s="155" t="s">
        <v>78</v>
      </c>
      <c r="AY172" s="14" t="s">
        <v>124</v>
      </c>
      <c r="BE172" s="156">
        <f t="shared" si="14"/>
        <v>0</v>
      </c>
      <c r="BF172" s="156">
        <f t="shared" si="15"/>
        <v>0</v>
      </c>
      <c r="BG172" s="156">
        <f t="shared" si="16"/>
        <v>0</v>
      </c>
      <c r="BH172" s="156">
        <f t="shared" si="17"/>
        <v>0</v>
      </c>
      <c r="BI172" s="156">
        <f t="shared" si="18"/>
        <v>0</v>
      </c>
      <c r="BJ172" s="14" t="s">
        <v>76</v>
      </c>
      <c r="BK172" s="156">
        <f t="shared" si="19"/>
        <v>0</v>
      </c>
      <c r="BL172" s="14" t="s">
        <v>131</v>
      </c>
      <c r="BM172" s="155" t="s">
        <v>1167</v>
      </c>
    </row>
    <row r="173" spans="1:65" s="2" customFormat="1" ht="24.2" customHeight="1" x14ac:dyDescent="0.2">
      <c r="A173" s="26"/>
      <c r="B173" s="143"/>
      <c r="C173" s="144" t="s">
        <v>242</v>
      </c>
      <c r="D173" s="144" t="s">
        <v>127</v>
      </c>
      <c r="E173" s="145" t="s">
        <v>293</v>
      </c>
      <c r="F173" s="146" t="s">
        <v>294</v>
      </c>
      <c r="G173" s="147" t="s">
        <v>130</v>
      </c>
      <c r="H173" s="148">
        <v>25</v>
      </c>
      <c r="I173" s="149"/>
      <c r="J173" s="149">
        <f t="shared" si="10"/>
        <v>0</v>
      </c>
      <c r="K173" s="150"/>
      <c r="L173" s="27"/>
      <c r="M173" s="151" t="s">
        <v>1</v>
      </c>
      <c r="N173" s="152" t="s">
        <v>34</v>
      </c>
      <c r="O173" s="153">
        <v>0.78900000000000003</v>
      </c>
      <c r="P173" s="153">
        <f t="shared" si="11"/>
        <v>19.725000000000001</v>
      </c>
      <c r="Q173" s="153">
        <v>3.63E-3</v>
      </c>
      <c r="R173" s="153">
        <f t="shared" si="12"/>
        <v>9.0749999999999997E-2</v>
      </c>
      <c r="S173" s="153">
        <v>0</v>
      </c>
      <c r="T173" s="154">
        <f t="shared" si="1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5" t="s">
        <v>131</v>
      </c>
      <c r="AT173" s="155" t="s">
        <v>127</v>
      </c>
      <c r="AU173" s="155" t="s">
        <v>78</v>
      </c>
      <c r="AY173" s="14" t="s">
        <v>124</v>
      </c>
      <c r="BE173" s="156">
        <f t="shared" si="14"/>
        <v>0</v>
      </c>
      <c r="BF173" s="156">
        <f t="shared" si="15"/>
        <v>0</v>
      </c>
      <c r="BG173" s="156">
        <f t="shared" si="16"/>
        <v>0</v>
      </c>
      <c r="BH173" s="156">
        <f t="shared" si="17"/>
        <v>0</v>
      </c>
      <c r="BI173" s="156">
        <f t="shared" si="18"/>
        <v>0</v>
      </c>
      <c r="BJ173" s="14" t="s">
        <v>76</v>
      </c>
      <c r="BK173" s="156">
        <f t="shared" si="19"/>
        <v>0</v>
      </c>
      <c r="BL173" s="14" t="s">
        <v>131</v>
      </c>
      <c r="BM173" s="155" t="s">
        <v>1168</v>
      </c>
    </row>
    <row r="174" spans="1:65" s="2" customFormat="1" ht="24.2" customHeight="1" x14ac:dyDescent="0.2">
      <c r="A174" s="26"/>
      <c r="B174" s="143"/>
      <c r="C174" s="144" t="s">
        <v>246</v>
      </c>
      <c r="D174" s="144" t="s">
        <v>127</v>
      </c>
      <c r="E174" s="145" t="s">
        <v>1169</v>
      </c>
      <c r="F174" s="146" t="s">
        <v>1170</v>
      </c>
      <c r="G174" s="147" t="s">
        <v>130</v>
      </c>
      <c r="H174" s="148">
        <v>28</v>
      </c>
      <c r="I174" s="149"/>
      <c r="J174" s="149">
        <f t="shared" si="10"/>
        <v>0</v>
      </c>
      <c r="K174" s="150"/>
      <c r="L174" s="27"/>
      <c r="M174" s="151" t="s">
        <v>1</v>
      </c>
      <c r="N174" s="152" t="s">
        <v>34</v>
      </c>
      <c r="O174" s="153">
        <v>0.81399999999999995</v>
      </c>
      <c r="P174" s="153">
        <f t="shared" si="11"/>
        <v>22.791999999999998</v>
      </c>
      <c r="Q174" s="153">
        <v>6.1399999999999996E-3</v>
      </c>
      <c r="R174" s="153">
        <f t="shared" si="12"/>
        <v>0.17191999999999999</v>
      </c>
      <c r="S174" s="153">
        <v>0</v>
      </c>
      <c r="T174" s="154">
        <f t="shared" si="1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5" t="s">
        <v>131</v>
      </c>
      <c r="AT174" s="155" t="s">
        <v>127</v>
      </c>
      <c r="AU174" s="155" t="s">
        <v>78</v>
      </c>
      <c r="AY174" s="14" t="s">
        <v>124</v>
      </c>
      <c r="BE174" s="156">
        <f t="shared" si="14"/>
        <v>0</v>
      </c>
      <c r="BF174" s="156">
        <f t="shared" si="15"/>
        <v>0</v>
      </c>
      <c r="BG174" s="156">
        <f t="shared" si="16"/>
        <v>0</v>
      </c>
      <c r="BH174" s="156">
        <f t="shared" si="17"/>
        <v>0</v>
      </c>
      <c r="BI174" s="156">
        <f t="shared" si="18"/>
        <v>0</v>
      </c>
      <c r="BJ174" s="14" t="s">
        <v>76</v>
      </c>
      <c r="BK174" s="156">
        <f t="shared" si="19"/>
        <v>0</v>
      </c>
      <c r="BL174" s="14" t="s">
        <v>131</v>
      </c>
      <c r="BM174" s="155" t="s">
        <v>1171</v>
      </c>
    </row>
    <row r="175" spans="1:65" s="2" customFormat="1" ht="24.2" customHeight="1" x14ac:dyDescent="0.2">
      <c r="A175" s="26"/>
      <c r="B175" s="143"/>
      <c r="C175" s="144" t="s">
        <v>350</v>
      </c>
      <c r="D175" s="144" t="s">
        <v>127</v>
      </c>
      <c r="E175" s="145" t="s">
        <v>1172</v>
      </c>
      <c r="F175" s="146" t="s">
        <v>1173</v>
      </c>
      <c r="G175" s="147" t="s">
        <v>130</v>
      </c>
      <c r="H175" s="148">
        <v>35</v>
      </c>
      <c r="I175" s="149"/>
      <c r="J175" s="149">
        <f t="shared" si="10"/>
        <v>0</v>
      </c>
      <c r="K175" s="150"/>
      <c r="L175" s="27"/>
      <c r="M175" s="151" t="s">
        <v>1</v>
      </c>
      <c r="N175" s="152" t="s">
        <v>34</v>
      </c>
      <c r="O175" s="153">
        <v>0.52900000000000003</v>
      </c>
      <c r="P175" s="153">
        <f t="shared" si="11"/>
        <v>18.515000000000001</v>
      </c>
      <c r="Q175" s="153">
        <v>9.7999999999999997E-4</v>
      </c>
      <c r="R175" s="153">
        <f t="shared" si="12"/>
        <v>3.4299999999999997E-2</v>
      </c>
      <c r="S175" s="153">
        <v>0</v>
      </c>
      <c r="T175" s="154">
        <f t="shared" si="1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5" t="s">
        <v>131</v>
      </c>
      <c r="AT175" s="155" t="s">
        <v>127</v>
      </c>
      <c r="AU175" s="155" t="s">
        <v>78</v>
      </c>
      <c r="AY175" s="14" t="s">
        <v>124</v>
      </c>
      <c r="BE175" s="156">
        <f t="shared" si="14"/>
        <v>0</v>
      </c>
      <c r="BF175" s="156">
        <f t="shared" si="15"/>
        <v>0</v>
      </c>
      <c r="BG175" s="156">
        <f t="shared" si="16"/>
        <v>0</v>
      </c>
      <c r="BH175" s="156">
        <f t="shared" si="17"/>
        <v>0</v>
      </c>
      <c r="BI175" s="156">
        <f t="shared" si="18"/>
        <v>0</v>
      </c>
      <c r="BJ175" s="14" t="s">
        <v>76</v>
      </c>
      <c r="BK175" s="156">
        <f t="shared" si="19"/>
        <v>0</v>
      </c>
      <c r="BL175" s="14" t="s">
        <v>131</v>
      </c>
      <c r="BM175" s="155" t="s">
        <v>1174</v>
      </c>
    </row>
    <row r="176" spans="1:65" s="2" customFormat="1" ht="24.2" customHeight="1" x14ac:dyDescent="0.2">
      <c r="A176" s="26"/>
      <c r="B176" s="143"/>
      <c r="C176" s="144" t="s">
        <v>207</v>
      </c>
      <c r="D176" s="144" t="s">
        <v>127</v>
      </c>
      <c r="E176" s="145" t="s">
        <v>1175</v>
      </c>
      <c r="F176" s="146" t="s">
        <v>1176</v>
      </c>
      <c r="G176" s="147" t="s">
        <v>130</v>
      </c>
      <c r="H176" s="148">
        <v>30</v>
      </c>
      <c r="I176" s="149"/>
      <c r="J176" s="149">
        <f t="shared" si="10"/>
        <v>0</v>
      </c>
      <c r="K176" s="150"/>
      <c r="L176" s="27"/>
      <c r="M176" s="151" t="s">
        <v>1</v>
      </c>
      <c r="N176" s="152" t="s">
        <v>34</v>
      </c>
      <c r="O176" s="153">
        <v>0.69599999999999995</v>
      </c>
      <c r="P176" s="153">
        <f t="shared" si="11"/>
        <v>20.88</v>
      </c>
      <c r="Q176" s="153">
        <v>1.5299999999999999E-3</v>
      </c>
      <c r="R176" s="153">
        <f t="shared" si="12"/>
        <v>4.5899999999999996E-2</v>
      </c>
      <c r="S176" s="153">
        <v>0</v>
      </c>
      <c r="T176" s="154">
        <f t="shared" si="1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5" t="s">
        <v>131</v>
      </c>
      <c r="AT176" s="155" t="s">
        <v>127</v>
      </c>
      <c r="AU176" s="155" t="s">
        <v>78</v>
      </c>
      <c r="AY176" s="14" t="s">
        <v>124</v>
      </c>
      <c r="BE176" s="156">
        <f t="shared" si="14"/>
        <v>0</v>
      </c>
      <c r="BF176" s="156">
        <f t="shared" si="15"/>
        <v>0</v>
      </c>
      <c r="BG176" s="156">
        <f t="shared" si="16"/>
        <v>0</v>
      </c>
      <c r="BH176" s="156">
        <f t="shared" si="17"/>
        <v>0</v>
      </c>
      <c r="BI176" s="156">
        <f t="shared" si="18"/>
        <v>0</v>
      </c>
      <c r="BJ176" s="14" t="s">
        <v>76</v>
      </c>
      <c r="BK176" s="156">
        <f t="shared" si="19"/>
        <v>0</v>
      </c>
      <c r="BL176" s="14" t="s">
        <v>131</v>
      </c>
      <c r="BM176" s="155" t="s">
        <v>1177</v>
      </c>
    </row>
    <row r="177" spans="1:65" s="2" customFormat="1" ht="24.2" customHeight="1" x14ac:dyDescent="0.2">
      <c r="A177" s="26"/>
      <c r="B177" s="143"/>
      <c r="C177" s="144" t="s">
        <v>357</v>
      </c>
      <c r="D177" s="144" t="s">
        <v>127</v>
      </c>
      <c r="E177" s="145" t="s">
        <v>1178</v>
      </c>
      <c r="F177" s="146" t="s">
        <v>1179</v>
      </c>
      <c r="G177" s="147" t="s">
        <v>130</v>
      </c>
      <c r="H177" s="148">
        <v>55</v>
      </c>
      <c r="I177" s="149"/>
      <c r="J177" s="149">
        <f t="shared" si="10"/>
        <v>0</v>
      </c>
      <c r="K177" s="150"/>
      <c r="L177" s="27"/>
      <c r="M177" s="151" t="s">
        <v>1</v>
      </c>
      <c r="N177" s="152" t="s">
        <v>34</v>
      </c>
      <c r="O177" s="153">
        <v>0.74299999999999999</v>
      </c>
      <c r="P177" s="153">
        <f t="shared" si="11"/>
        <v>40.865000000000002</v>
      </c>
      <c r="Q177" s="153">
        <v>2.8400000000000001E-3</v>
      </c>
      <c r="R177" s="153">
        <f t="shared" si="12"/>
        <v>0.15620000000000001</v>
      </c>
      <c r="S177" s="153">
        <v>0</v>
      </c>
      <c r="T177" s="154">
        <f t="shared" si="1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5" t="s">
        <v>131</v>
      </c>
      <c r="AT177" s="155" t="s">
        <v>127</v>
      </c>
      <c r="AU177" s="155" t="s">
        <v>78</v>
      </c>
      <c r="AY177" s="14" t="s">
        <v>124</v>
      </c>
      <c r="BE177" s="156">
        <f t="shared" si="14"/>
        <v>0</v>
      </c>
      <c r="BF177" s="156">
        <f t="shared" si="15"/>
        <v>0</v>
      </c>
      <c r="BG177" s="156">
        <f t="shared" si="16"/>
        <v>0</v>
      </c>
      <c r="BH177" s="156">
        <f t="shared" si="17"/>
        <v>0</v>
      </c>
      <c r="BI177" s="156">
        <f t="shared" si="18"/>
        <v>0</v>
      </c>
      <c r="BJ177" s="14" t="s">
        <v>76</v>
      </c>
      <c r="BK177" s="156">
        <f t="shared" si="19"/>
        <v>0</v>
      </c>
      <c r="BL177" s="14" t="s">
        <v>131</v>
      </c>
      <c r="BM177" s="155" t="s">
        <v>1180</v>
      </c>
    </row>
    <row r="178" spans="1:65" s="2" customFormat="1" ht="24.2" customHeight="1" x14ac:dyDescent="0.2">
      <c r="A178" s="26"/>
      <c r="B178" s="143"/>
      <c r="C178" s="144" t="s">
        <v>361</v>
      </c>
      <c r="D178" s="144" t="s">
        <v>127</v>
      </c>
      <c r="E178" s="145" t="s">
        <v>296</v>
      </c>
      <c r="F178" s="146" t="s">
        <v>297</v>
      </c>
      <c r="G178" s="147" t="s">
        <v>130</v>
      </c>
      <c r="H178" s="148">
        <v>25</v>
      </c>
      <c r="I178" s="149"/>
      <c r="J178" s="149">
        <f t="shared" si="10"/>
        <v>0</v>
      </c>
      <c r="K178" s="150"/>
      <c r="L178" s="27"/>
      <c r="M178" s="151" t="s">
        <v>1</v>
      </c>
      <c r="N178" s="152" t="s">
        <v>34</v>
      </c>
      <c r="O178" s="153">
        <v>0.78900000000000003</v>
      </c>
      <c r="P178" s="153">
        <f t="shared" si="11"/>
        <v>19.725000000000001</v>
      </c>
      <c r="Q178" s="153">
        <v>3.7299999999999998E-3</v>
      </c>
      <c r="R178" s="153">
        <f t="shared" si="12"/>
        <v>9.325E-2</v>
      </c>
      <c r="S178" s="153">
        <v>0</v>
      </c>
      <c r="T178" s="154">
        <f t="shared" si="1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5" t="s">
        <v>131</v>
      </c>
      <c r="AT178" s="155" t="s">
        <v>127</v>
      </c>
      <c r="AU178" s="155" t="s">
        <v>78</v>
      </c>
      <c r="AY178" s="14" t="s">
        <v>124</v>
      </c>
      <c r="BE178" s="156">
        <f t="shared" si="14"/>
        <v>0</v>
      </c>
      <c r="BF178" s="156">
        <f t="shared" si="15"/>
        <v>0</v>
      </c>
      <c r="BG178" s="156">
        <f t="shared" si="16"/>
        <v>0</v>
      </c>
      <c r="BH178" s="156">
        <f t="shared" si="17"/>
        <v>0</v>
      </c>
      <c r="BI178" s="156">
        <f t="shared" si="18"/>
        <v>0</v>
      </c>
      <c r="BJ178" s="14" t="s">
        <v>76</v>
      </c>
      <c r="BK178" s="156">
        <f t="shared" si="19"/>
        <v>0</v>
      </c>
      <c r="BL178" s="14" t="s">
        <v>131</v>
      </c>
      <c r="BM178" s="155" t="s">
        <v>1181</v>
      </c>
    </row>
    <row r="179" spans="1:65" s="2" customFormat="1" ht="24.2" customHeight="1" x14ac:dyDescent="0.2">
      <c r="A179" s="26"/>
      <c r="B179" s="143"/>
      <c r="C179" s="144" t="s">
        <v>365</v>
      </c>
      <c r="D179" s="144" t="s">
        <v>127</v>
      </c>
      <c r="E179" s="145" t="s">
        <v>1182</v>
      </c>
      <c r="F179" s="146" t="s">
        <v>1183</v>
      </c>
      <c r="G179" s="147" t="s">
        <v>130</v>
      </c>
      <c r="H179" s="148">
        <v>20</v>
      </c>
      <c r="I179" s="149"/>
      <c r="J179" s="149">
        <f t="shared" si="10"/>
        <v>0</v>
      </c>
      <c r="K179" s="150"/>
      <c r="L179" s="27"/>
      <c r="M179" s="151" t="s">
        <v>1</v>
      </c>
      <c r="N179" s="152" t="s">
        <v>34</v>
      </c>
      <c r="O179" s="153">
        <v>0.81399999999999995</v>
      </c>
      <c r="P179" s="153">
        <f t="shared" si="11"/>
        <v>16.279999999999998</v>
      </c>
      <c r="Q179" s="153">
        <v>6.3E-3</v>
      </c>
      <c r="R179" s="153">
        <f t="shared" si="12"/>
        <v>0.126</v>
      </c>
      <c r="S179" s="153">
        <v>0</v>
      </c>
      <c r="T179" s="154">
        <f t="shared" si="1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5" t="s">
        <v>131</v>
      </c>
      <c r="AT179" s="155" t="s">
        <v>127</v>
      </c>
      <c r="AU179" s="155" t="s">
        <v>78</v>
      </c>
      <c r="AY179" s="14" t="s">
        <v>124</v>
      </c>
      <c r="BE179" s="156">
        <f t="shared" si="14"/>
        <v>0</v>
      </c>
      <c r="BF179" s="156">
        <f t="shared" si="15"/>
        <v>0</v>
      </c>
      <c r="BG179" s="156">
        <f t="shared" si="16"/>
        <v>0</v>
      </c>
      <c r="BH179" s="156">
        <f t="shared" si="17"/>
        <v>0</v>
      </c>
      <c r="BI179" s="156">
        <f t="shared" si="18"/>
        <v>0</v>
      </c>
      <c r="BJ179" s="14" t="s">
        <v>76</v>
      </c>
      <c r="BK179" s="156">
        <f t="shared" si="19"/>
        <v>0</v>
      </c>
      <c r="BL179" s="14" t="s">
        <v>131</v>
      </c>
      <c r="BM179" s="155" t="s">
        <v>1184</v>
      </c>
    </row>
    <row r="180" spans="1:65" s="2" customFormat="1" ht="37.9" customHeight="1" x14ac:dyDescent="0.2">
      <c r="A180" s="26"/>
      <c r="B180" s="143"/>
      <c r="C180" s="144" t="s">
        <v>369</v>
      </c>
      <c r="D180" s="144" t="s">
        <v>127</v>
      </c>
      <c r="E180" s="145" t="s">
        <v>1185</v>
      </c>
      <c r="F180" s="146" t="s">
        <v>1186</v>
      </c>
      <c r="G180" s="147" t="s">
        <v>130</v>
      </c>
      <c r="H180" s="148">
        <v>5</v>
      </c>
      <c r="I180" s="149"/>
      <c r="J180" s="149">
        <f t="shared" si="10"/>
        <v>0</v>
      </c>
      <c r="K180" s="150"/>
      <c r="L180" s="27"/>
      <c r="M180" s="151" t="s">
        <v>1</v>
      </c>
      <c r="N180" s="152" t="s">
        <v>34</v>
      </c>
      <c r="O180" s="153">
        <v>0.10299999999999999</v>
      </c>
      <c r="P180" s="153">
        <f t="shared" si="11"/>
        <v>0.51500000000000001</v>
      </c>
      <c r="Q180" s="153">
        <v>5.0000000000000002E-5</v>
      </c>
      <c r="R180" s="153">
        <f t="shared" si="12"/>
        <v>2.5000000000000001E-4</v>
      </c>
      <c r="S180" s="153">
        <v>0</v>
      </c>
      <c r="T180" s="154">
        <f t="shared" si="1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5" t="s">
        <v>131</v>
      </c>
      <c r="AT180" s="155" t="s">
        <v>127</v>
      </c>
      <c r="AU180" s="155" t="s">
        <v>78</v>
      </c>
      <c r="AY180" s="14" t="s">
        <v>124</v>
      </c>
      <c r="BE180" s="156">
        <f t="shared" si="14"/>
        <v>0</v>
      </c>
      <c r="BF180" s="156">
        <f t="shared" si="15"/>
        <v>0</v>
      </c>
      <c r="BG180" s="156">
        <f t="shared" si="16"/>
        <v>0</v>
      </c>
      <c r="BH180" s="156">
        <f t="shared" si="17"/>
        <v>0</v>
      </c>
      <c r="BI180" s="156">
        <f t="shared" si="18"/>
        <v>0</v>
      </c>
      <c r="BJ180" s="14" t="s">
        <v>76</v>
      </c>
      <c r="BK180" s="156">
        <f t="shared" si="19"/>
        <v>0</v>
      </c>
      <c r="BL180" s="14" t="s">
        <v>131</v>
      </c>
      <c r="BM180" s="155" t="s">
        <v>1187</v>
      </c>
    </row>
    <row r="181" spans="1:65" s="2" customFormat="1" ht="37.9" customHeight="1" x14ac:dyDescent="0.2">
      <c r="A181" s="26"/>
      <c r="B181" s="143"/>
      <c r="C181" s="144" t="s">
        <v>372</v>
      </c>
      <c r="D181" s="144" t="s">
        <v>127</v>
      </c>
      <c r="E181" s="145" t="s">
        <v>299</v>
      </c>
      <c r="F181" s="146" t="s">
        <v>300</v>
      </c>
      <c r="G181" s="147" t="s">
        <v>130</v>
      </c>
      <c r="H181" s="148">
        <v>43</v>
      </c>
      <c r="I181" s="149"/>
      <c r="J181" s="149">
        <f t="shared" si="10"/>
        <v>0</v>
      </c>
      <c r="K181" s="150"/>
      <c r="L181" s="27"/>
      <c r="M181" s="151" t="s">
        <v>1</v>
      </c>
      <c r="N181" s="152" t="s">
        <v>34</v>
      </c>
      <c r="O181" s="153">
        <v>0.10299999999999999</v>
      </c>
      <c r="P181" s="153">
        <f t="shared" si="11"/>
        <v>4.4289999999999994</v>
      </c>
      <c r="Q181" s="153">
        <v>6.9999999999999994E-5</v>
      </c>
      <c r="R181" s="153">
        <f t="shared" si="12"/>
        <v>3.0099999999999997E-3</v>
      </c>
      <c r="S181" s="153">
        <v>0</v>
      </c>
      <c r="T181" s="154">
        <f t="shared" si="1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5" t="s">
        <v>131</v>
      </c>
      <c r="AT181" s="155" t="s">
        <v>127</v>
      </c>
      <c r="AU181" s="155" t="s">
        <v>78</v>
      </c>
      <c r="AY181" s="14" t="s">
        <v>124</v>
      </c>
      <c r="BE181" s="156">
        <f t="shared" si="14"/>
        <v>0</v>
      </c>
      <c r="BF181" s="156">
        <f t="shared" si="15"/>
        <v>0</v>
      </c>
      <c r="BG181" s="156">
        <f t="shared" si="16"/>
        <v>0</v>
      </c>
      <c r="BH181" s="156">
        <f t="shared" si="17"/>
        <v>0</v>
      </c>
      <c r="BI181" s="156">
        <f t="shared" si="18"/>
        <v>0</v>
      </c>
      <c r="BJ181" s="14" t="s">
        <v>76</v>
      </c>
      <c r="BK181" s="156">
        <f t="shared" si="19"/>
        <v>0</v>
      </c>
      <c r="BL181" s="14" t="s">
        <v>131</v>
      </c>
      <c r="BM181" s="155" t="s">
        <v>1188</v>
      </c>
    </row>
    <row r="182" spans="1:65" s="2" customFormat="1" ht="37.9" customHeight="1" x14ac:dyDescent="0.2">
      <c r="A182" s="26"/>
      <c r="B182" s="143"/>
      <c r="C182" s="144" t="s">
        <v>376</v>
      </c>
      <c r="D182" s="144" t="s">
        <v>127</v>
      </c>
      <c r="E182" s="145" t="s">
        <v>302</v>
      </c>
      <c r="F182" s="146" t="s">
        <v>303</v>
      </c>
      <c r="G182" s="147" t="s">
        <v>130</v>
      </c>
      <c r="H182" s="148">
        <v>53</v>
      </c>
      <c r="I182" s="149"/>
      <c r="J182" s="149">
        <f t="shared" si="10"/>
        <v>0</v>
      </c>
      <c r="K182" s="150"/>
      <c r="L182" s="27"/>
      <c r="M182" s="151" t="s">
        <v>1</v>
      </c>
      <c r="N182" s="152" t="s">
        <v>34</v>
      </c>
      <c r="O182" s="153">
        <v>0.10299999999999999</v>
      </c>
      <c r="P182" s="153">
        <f t="shared" si="11"/>
        <v>5.4589999999999996</v>
      </c>
      <c r="Q182" s="153">
        <v>8.0000000000000007E-5</v>
      </c>
      <c r="R182" s="153">
        <f t="shared" si="12"/>
        <v>4.2400000000000007E-3</v>
      </c>
      <c r="S182" s="153">
        <v>0</v>
      </c>
      <c r="T182" s="154">
        <f t="shared" si="1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5" t="s">
        <v>131</v>
      </c>
      <c r="AT182" s="155" t="s">
        <v>127</v>
      </c>
      <c r="AU182" s="155" t="s">
        <v>78</v>
      </c>
      <c r="AY182" s="14" t="s">
        <v>124</v>
      </c>
      <c r="BE182" s="156">
        <f t="shared" si="14"/>
        <v>0</v>
      </c>
      <c r="BF182" s="156">
        <f t="shared" si="15"/>
        <v>0</v>
      </c>
      <c r="BG182" s="156">
        <f t="shared" si="16"/>
        <v>0</v>
      </c>
      <c r="BH182" s="156">
        <f t="shared" si="17"/>
        <v>0</v>
      </c>
      <c r="BI182" s="156">
        <f t="shared" si="18"/>
        <v>0</v>
      </c>
      <c r="BJ182" s="14" t="s">
        <v>76</v>
      </c>
      <c r="BK182" s="156">
        <f t="shared" si="19"/>
        <v>0</v>
      </c>
      <c r="BL182" s="14" t="s">
        <v>131</v>
      </c>
      <c r="BM182" s="155" t="s">
        <v>1189</v>
      </c>
    </row>
    <row r="183" spans="1:65" s="2" customFormat="1" ht="37.9" customHeight="1" x14ac:dyDescent="0.2">
      <c r="A183" s="26"/>
      <c r="B183" s="143"/>
      <c r="C183" s="144" t="s">
        <v>379</v>
      </c>
      <c r="D183" s="144" t="s">
        <v>127</v>
      </c>
      <c r="E183" s="145" t="s">
        <v>1190</v>
      </c>
      <c r="F183" s="146" t="s">
        <v>1191</v>
      </c>
      <c r="G183" s="147" t="s">
        <v>130</v>
      </c>
      <c r="H183" s="148">
        <v>35</v>
      </c>
      <c r="I183" s="149"/>
      <c r="J183" s="149">
        <f t="shared" si="10"/>
        <v>0</v>
      </c>
      <c r="K183" s="150"/>
      <c r="L183" s="27"/>
      <c r="M183" s="151" t="s">
        <v>1</v>
      </c>
      <c r="N183" s="152" t="s">
        <v>34</v>
      </c>
      <c r="O183" s="153">
        <v>0.113</v>
      </c>
      <c r="P183" s="153">
        <f t="shared" si="11"/>
        <v>3.9550000000000001</v>
      </c>
      <c r="Q183" s="153">
        <v>1.2E-4</v>
      </c>
      <c r="R183" s="153">
        <f t="shared" si="12"/>
        <v>4.1999999999999997E-3</v>
      </c>
      <c r="S183" s="153">
        <v>0</v>
      </c>
      <c r="T183" s="154">
        <f t="shared" si="1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5" t="s">
        <v>131</v>
      </c>
      <c r="AT183" s="155" t="s">
        <v>127</v>
      </c>
      <c r="AU183" s="155" t="s">
        <v>78</v>
      </c>
      <c r="AY183" s="14" t="s">
        <v>124</v>
      </c>
      <c r="BE183" s="156">
        <f t="shared" si="14"/>
        <v>0</v>
      </c>
      <c r="BF183" s="156">
        <f t="shared" si="15"/>
        <v>0</v>
      </c>
      <c r="BG183" s="156">
        <f t="shared" si="16"/>
        <v>0</v>
      </c>
      <c r="BH183" s="156">
        <f t="shared" si="17"/>
        <v>0</v>
      </c>
      <c r="BI183" s="156">
        <f t="shared" si="18"/>
        <v>0</v>
      </c>
      <c r="BJ183" s="14" t="s">
        <v>76</v>
      </c>
      <c r="BK183" s="156">
        <f t="shared" si="19"/>
        <v>0</v>
      </c>
      <c r="BL183" s="14" t="s">
        <v>131</v>
      </c>
      <c r="BM183" s="155" t="s">
        <v>1192</v>
      </c>
    </row>
    <row r="184" spans="1:65" s="2" customFormat="1" ht="37.9" customHeight="1" x14ac:dyDescent="0.2">
      <c r="A184" s="26"/>
      <c r="B184" s="143"/>
      <c r="C184" s="144" t="s">
        <v>382</v>
      </c>
      <c r="D184" s="144" t="s">
        <v>127</v>
      </c>
      <c r="E184" s="145" t="s">
        <v>1193</v>
      </c>
      <c r="F184" s="146" t="s">
        <v>1194</v>
      </c>
      <c r="G184" s="147" t="s">
        <v>130</v>
      </c>
      <c r="H184" s="148">
        <v>85</v>
      </c>
      <c r="I184" s="149"/>
      <c r="J184" s="149">
        <f t="shared" si="10"/>
        <v>0</v>
      </c>
      <c r="K184" s="150"/>
      <c r="L184" s="27"/>
      <c r="M184" s="151" t="s">
        <v>1</v>
      </c>
      <c r="N184" s="152" t="s">
        <v>34</v>
      </c>
      <c r="O184" s="153">
        <v>0.11799999999999999</v>
      </c>
      <c r="P184" s="153">
        <f t="shared" si="11"/>
        <v>10.029999999999999</v>
      </c>
      <c r="Q184" s="153">
        <v>2.4000000000000001E-4</v>
      </c>
      <c r="R184" s="153">
        <f t="shared" si="12"/>
        <v>2.0400000000000001E-2</v>
      </c>
      <c r="S184" s="153">
        <v>0</v>
      </c>
      <c r="T184" s="154">
        <f t="shared" si="1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5" t="s">
        <v>131</v>
      </c>
      <c r="AT184" s="155" t="s">
        <v>127</v>
      </c>
      <c r="AU184" s="155" t="s">
        <v>78</v>
      </c>
      <c r="AY184" s="14" t="s">
        <v>124</v>
      </c>
      <c r="BE184" s="156">
        <f t="shared" si="14"/>
        <v>0</v>
      </c>
      <c r="BF184" s="156">
        <f t="shared" si="15"/>
        <v>0</v>
      </c>
      <c r="BG184" s="156">
        <f t="shared" si="16"/>
        <v>0</v>
      </c>
      <c r="BH184" s="156">
        <f t="shared" si="17"/>
        <v>0</v>
      </c>
      <c r="BI184" s="156">
        <f t="shared" si="18"/>
        <v>0</v>
      </c>
      <c r="BJ184" s="14" t="s">
        <v>76</v>
      </c>
      <c r="BK184" s="156">
        <f t="shared" si="19"/>
        <v>0</v>
      </c>
      <c r="BL184" s="14" t="s">
        <v>131</v>
      </c>
      <c r="BM184" s="155" t="s">
        <v>1195</v>
      </c>
    </row>
    <row r="185" spans="1:65" s="2" customFormat="1" ht="37.9" customHeight="1" x14ac:dyDescent="0.2">
      <c r="A185" s="26"/>
      <c r="B185" s="143"/>
      <c r="C185" s="144" t="s">
        <v>385</v>
      </c>
      <c r="D185" s="144" t="s">
        <v>127</v>
      </c>
      <c r="E185" s="145" t="s">
        <v>1196</v>
      </c>
      <c r="F185" s="146" t="s">
        <v>1197</v>
      </c>
      <c r="G185" s="147" t="s">
        <v>130</v>
      </c>
      <c r="H185" s="148">
        <v>45</v>
      </c>
      <c r="I185" s="149"/>
      <c r="J185" s="149">
        <f t="shared" si="10"/>
        <v>0</v>
      </c>
      <c r="K185" s="150"/>
      <c r="L185" s="27"/>
      <c r="M185" s="151" t="s">
        <v>1</v>
      </c>
      <c r="N185" s="152" t="s">
        <v>34</v>
      </c>
      <c r="O185" s="153">
        <v>0.11799999999999999</v>
      </c>
      <c r="P185" s="153">
        <f t="shared" si="11"/>
        <v>5.31</v>
      </c>
      <c r="Q185" s="153">
        <v>2.7E-4</v>
      </c>
      <c r="R185" s="153">
        <f t="shared" si="12"/>
        <v>1.2149999999999999E-2</v>
      </c>
      <c r="S185" s="153">
        <v>0</v>
      </c>
      <c r="T185" s="154">
        <f t="shared" si="1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5" t="s">
        <v>131</v>
      </c>
      <c r="AT185" s="155" t="s">
        <v>127</v>
      </c>
      <c r="AU185" s="155" t="s">
        <v>78</v>
      </c>
      <c r="AY185" s="14" t="s">
        <v>124</v>
      </c>
      <c r="BE185" s="156">
        <f t="shared" si="14"/>
        <v>0</v>
      </c>
      <c r="BF185" s="156">
        <f t="shared" si="15"/>
        <v>0</v>
      </c>
      <c r="BG185" s="156">
        <f t="shared" si="16"/>
        <v>0</v>
      </c>
      <c r="BH185" s="156">
        <f t="shared" si="17"/>
        <v>0</v>
      </c>
      <c r="BI185" s="156">
        <f t="shared" si="18"/>
        <v>0</v>
      </c>
      <c r="BJ185" s="14" t="s">
        <v>76</v>
      </c>
      <c r="BK185" s="156">
        <f t="shared" si="19"/>
        <v>0</v>
      </c>
      <c r="BL185" s="14" t="s">
        <v>131</v>
      </c>
      <c r="BM185" s="155" t="s">
        <v>1198</v>
      </c>
    </row>
    <row r="186" spans="1:65" s="2" customFormat="1" ht="14.45" customHeight="1" x14ac:dyDescent="0.2">
      <c r="A186" s="26"/>
      <c r="B186" s="143"/>
      <c r="C186" s="144" t="s">
        <v>388</v>
      </c>
      <c r="D186" s="144" t="s">
        <v>127</v>
      </c>
      <c r="E186" s="145" t="s">
        <v>1199</v>
      </c>
      <c r="F186" s="146" t="s">
        <v>1200</v>
      </c>
      <c r="G186" s="147" t="s">
        <v>130</v>
      </c>
      <c r="H186" s="148">
        <v>40</v>
      </c>
      <c r="I186" s="149"/>
      <c r="J186" s="149">
        <f t="shared" si="10"/>
        <v>0</v>
      </c>
      <c r="K186" s="150"/>
      <c r="L186" s="27"/>
      <c r="M186" s="151" t="s">
        <v>1</v>
      </c>
      <c r="N186" s="152" t="s">
        <v>34</v>
      </c>
      <c r="O186" s="153">
        <v>1.7000000000000001E-2</v>
      </c>
      <c r="P186" s="153">
        <f t="shared" si="11"/>
        <v>0.68</v>
      </c>
      <c r="Q186" s="153">
        <v>1.6199999999999999E-3</v>
      </c>
      <c r="R186" s="153">
        <f t="shared" si="12"/>
        <v>6.4799999999999996E-2</v>
      </c>
      <c r="S186" s="153">
        <v>0</v>
      </c>
      <c r="T186" s="154">
        <f t="shared" si="1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5" t="s">
        <v>131</v>
      </c>
      <c r="AT186" s="155" t="s">
        <v>127</v>
      </c>
      <c r="AU186" s="155" t="s">
        <v>78</v>
      </c>
      <c r="AY186" s="14" t="s">
        <v>124</v>
      </c>
      <c r="BE186" s="156">
        <f t="shared" si="14"/>
        <v>0</v>
      </c>
      <c r="BF186" s="156">
        <f t="shared" si="15"/>
        <v>0</v>
      </c>
      <c r="BG186" s="156">
        <f t="shared" si="16"/>
        <v>0</v>
      </c>
      <c r="BH186" s="156">
        <f t="shared" si="17"/>
        <v>0</v>
      </c>
      <c r="BI186" s="156">
        <f t="shared" si="18"/>
        <v>0</v>
      </c>
      <c r="BJ186" s="14" t="s">
        <v>76</v>
      </c>
      <c r="BK186" s="156">
        <f t="shared" si="19"/>
        <v>0</v>
      </c>
      <c r="BL186" s="14" t="s">
        <v>131</v>
      </c>
      <c r="BM186" s="155" t="s">
        <v>1201</v>
      </c>
    </row>
    <row r="187" spans="1:65" s="2" customFormat="1" ht="14.45" customHeight="1" x14ac:dyDescent="0.2">
      <c r="A187" s="26"/>
      <c r="B187" s="143"/>
      <c r="C187" s="144" t="s">
        <v>391</v>
      </c>
      <c r="D187" s="144" t="s">
        <v>127</v>
      </c>
      <c r="E187" s="145" t="s">
        <v>1202</v>
      </c>
      <c r="F187" s="146" t="s">
        <v>1203</v>
      </c>
      <c r="G187" s="147" t="s">
        <v>130</v>
      </c>
      <c r="H187" s="148">
        <v>53</v>
      </c>
      <c r="I187" s="149"/>
      <c r="J187" s="149">
        <f t="shared" si="10"/>
        <v>0</v>
      </c>
      <c r="K187" s="150"/>
      <c r="L187" s="27"/>
      <c r="M187" s="151" t="s">
        <v>1</v>
      </c>
      <c r="N187" s="152" t="s">
        <v>34</v>
      </c>
      <c r="O187" s="153">
        <v>1.7000000000000001E-2</v>
      </c>
      <c r="P187" s="153">
        <f t="shared" si="11"/>
        <v>0.90100000000000002</v>
      </c>
      <c r="Q187" s="153">
        <v>2.4199999999999998E-3</v>
      </c>
      <c r="R187" s="153">
        <f t="shared" si="12"/>
        <v>0.12825999999999999</v>
      </c>
      <c r="S187" s="153">
        <v>0</v>
      </c>
      <c r="T187" s="154">
        <f t="shared" si="1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5" t="s">
        <v>131</v>
      </c>
      <c r="AT187" s="155" t="s">
        <v>127</v>
      </c>
      <c r="AU187" s="155" t="s">
        <v>78</v>
      </c>
      <c r="AY187" s="14" t="s">
        <v>124</v>
      </c>
      <c r="BE187" s="156">
        <f t="shared" si="14"/>
        <v>0</v>
      </c>
      <c r="BF187" s="156">
        <f t="shared" si="15"/>
        <v>0</v>
      </c>
      <c r="BG187" s="156">
        <f t="shared" si="16"/>
        <v>0</v>
      </c>
      <c r="BH187" s="156">
        <f t="shared" si="17"/>
        <v>0</v>
      </c>
      <c r="BI187" s="156">
        <f t="shared" si="18"/>
        <v>0</v>
      </c>
      <c r="BJ187" s="14" t="s">
        <v>76</v>
      </c>
      <c r="BK187" s="156">
        <f t="shared" si="19"/>
        <v>0</v>
      </c>
      <c r="BL187" s="14" t="s">
        <v>131</v>
      </c>
      <c r="BM187" s="155" t="s">
        <v>1204</v>
      </c>
    </row>
    <row r="188" spans="1:65" s="2" customFormat="1" ht="14.45" customHeight="1" x14ac:dyDescent="0.2">
      <c r="A188" s="26"/>
      <c r="B188" s="143"/>
      <c r="C188" s="144" t="s">
        <v>394</v>
      </c>
      <c r="D188" s="144" t="s">
        <v>127</v>
      </c>
      <c r="E188" s="145" t="s">
        <v>1205</v>
      </c>
      <c r="F188" s="146" t="s">
        <v>1206</v>
      </c>
      <c r="G188" s="147" t="s">
        <v>130</v>
      </c>
      <c r="H188" s="148">
        <v>70</v>
      </c>
      <c r="I188" s="149"/>
      <c r="J188" s="149">
        <f t="shared" si="10"/>
        <v>0</v>
      </c>
      <c r="K188" s="150"/>
      <c r="L188" s="27"/>
      <c r="M188" s="151" t="s">
        <v>1</v>
      </c>
      <c r="N188" s="152" t="s">
        <v>34</v>
      </c>
      <c r="O188" s="153">
        <v>1.7000000000000001E-2</v>
      </c>
      <c r="P188" s="153">
        <f t="shared" si="11"/>
        <v>1.1900000000000002</v>
      </c>
      <c r="Q188" s="153">
        <v>2.6800000000000001E-3</v>
      </c>
      <c r="R188" s="153">
        <f t="shared" si="12"/>
        <v>0.18760000000000002</v>
      </c>
      <c r="S188" s="153">
        <v>0</v>
      </c>
      <c r="T188" s="154">
        <f t="shared" si="1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5" t="s">
        <v>131</v>
      </c>
      <c r="AT188" s="155" t="s">
        <v>127</v>
      </c>
      <c r="AU188" s="155" t="s">
        <v>78</v>
      </c>
      <c r="AY188" s="14" t="s">
        <v>124</v>
      </c>
      <c r="BE188" s="156">
        <f t="shared" si="14"/>
        <v>0</v>
      </c>
      <c r="BF188" s="156">
        <f t="shared" si="15"/>
        <v>0</v>
      </c>
      <c r="BG188" s="156">
        <f t="shared" si="16"/>
        <v>0</v>
      </c>
      <c r="BH188" s="156">
        <f t="shared" si="17"/>
        <v>0</v>
      </c>
      <c r="BI188" s="156">
        <f t="shared" si="18"/>
        <v>0</v>
      </c>
      <c r="BJ188" s="14" t="s">
        <v>76</v>
      </c>
      <c r="BK188" s="156">
        <f t="shared" si="19"/>
        <v>0</v>
      </c>
      <c r="BL188" s="14" t="s">
        <v>131</v>
      </c>
      <c r="BM188" s="155" t="s">
        <v>1207</v>
      </c>
    </row>
    <row r="189" spans="1:65" s="2" customFormat="1" ht="14.45" customHeight="1" x14ac:dyDescent="0.2">
      <c r="A189" s="26"/>
      <c r="B189" s="143"/>
      <c r="C189" s="144" t="s">
        <v>398</v>
      </c>
      <c r="D189" s="144" t="s">
        <v>127</v>
      </c>
      <c r="E189" s="145" t="s">
        <v>311</v>
      </c>
      <c r="F189" s="146" t="s">
        <v>312</v>
      </c>
      <c r="G189" s="147" t="s">
        <v>130</v>
      </c>
      <c r="H189" s="148">
        <v>50</v>
      </c>
      <c r="I189" s="149"/>
      <c r="J189" s="149">
        <f t="shared" si="10"/>
        <v>0</v>
      </c>
      <c r="K189" s="150"/>
      <c r="L189" s="27"/>
      <c r="M189" s="151" t="s">
        <v>1</v>
      </c>
      <c r="N189" s="152" t="s">
        <v>34</v>
      </c>
      <c r="O189" s="153">
        <v>1.7000000000000001E-2</v>
      </c>
      <c r="P189" s="153">
        <f t="shared" si="11"/>
        <v>0.85000000000000009</v>
      </c>
      <c r="Q189" s="153">
        <v>3.9399999999999999E-3</v>
      </c>
      <c r="R189" s="153">
        <f t="shared" si="12"/>
        <v>0.19700000000000001</v>
      </c>
      <c r="S189" s="153">
        <v>0</v>
      </c>
      <c r="T189" s="154">
        <f t="shared" si="1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5" t="s">
        <v>131</v>
      </c>
      <c r="AT189" s="155" t="s">
        <v>127</v>
      </c>
      <c r="AU189" s="155" t="s">
        <v>78</v>
      </c>
      <c r="AY189" s="14" t="s">
        <v>124</v>
      </c>
      <c r="BE189" s="156">
        <f t="shared" si="14"/>
        <v>0</v>
      </c>
      <c r="BF189" s="156">
        <f t="shared" si="15"/>
        <v>0</v>
      </c>
      <c r="BG189" s="156">
        <f t="shared" si="16"/>
        <v>0</v>
      </c>
      <c r="BH189" s="156">
        <f t="shared" si="17"/>
        <v>0</v>
      </c>
      <c r="BI189" s="156">
        <f t="shared" si="18"/>
        <v>0</v>
      </c>
      <c r="BJ189" s="14" t="s">
        <v>76</v>
      </c>
      <c r="BK189" s="156">
        <f t="shared" si="19"/>
        <v>0</v>
      </c>
      <c r="BL189" s="14" t="s">
        <v>131</v>
      </c>
      <c r="BM189" s="155" t="s">
        <v>1208</v>
      </c>
    </row>
    <row r="190" spans="1:65" s="2" customFormat="1" ht="14.45" customHeight="1" x14ac:dyDescent="0.2">
      <c r="A190" s="26"/>
      <c r="B190" s="143"/>
      <c r="C190" s="144" t="s">
        <v>402</v>
      </c>
      <c r="D190" s="144" t="s">
        <v>127</v>
      </c>
      <c r="E190" s="145" t="s">
        <v>1209</v>
      </c>
      <c r="F190" s="146" t="s">
        <v>1210</v>
      </c>
      <c r="G190" s="147" t="s">
        <v>130</v>
      </c>
      <c r="H190" s="148">
        <v>48</v>
      </c>
      <c r="I190" s="149"/>
      <c r="J190" s="149">
        <f t="shared" si="10"/>
        <v>0</v>
      </c>
      <c r="K190" s="150"/>
      <c r="L190" s="27"/>
      <c r="M190" s="151" t="s">
        <v>1</v>
      </c>
      <c r="N190" s="152" t="s">
        <v>34</v>
      </c>
      <c r="O190" s="153">
        <v>1.7000000000000001E-2</v>
      </c>
      <c r="P190" s="153">
        <f t="shared" si="11"/>
        <v>0.81600000000000006</v>
      </c>
      <c r="Q190" s="153">
        <v>4.3400000000000001E-3</v>
      </c>
      <c r="R190" s="153">
        <f t="shared" si="12"/>
        <v>0.20832000000000001</v>
      </c>
      <c r="S190" s="153">
        <v>0</v>
      </c>
      <c r="T190" s="154">
        <f t="shared" si="1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5" t="s">
        <v>131</v>
      </c>
      <c r="AT190" s="155" t="s">
        <v>127</v>
      </c>
      <c r="AU190" s="155" t="s">
        <v>78</v>
      </c>
      <c r="AY190" s="14" t="s">
        <v>124</v>
      </c>
      <c r="BE190" s="156">
        <f t="shared" si="14"/>
        <v>0</v>
      </c>
      <c r="BF190" s="156">
        <f t="shared" si="15"/>
        <v>0</v>
      </c>
      <c r="BG190" s="156">
        <f t="shared" si="16"/>
        <v>0</v>
      </c>
      <c r="BH190" s="156">
        <f t="shared" si="17"/>
        <v>0</v>
      </c>
      <c r="BI190" s="156">
        <f t="shared" si="18"/>
        <v>0</v>
      </c>
      <c r="BJ190" s="14" t="s">
        <v>76</v>
      </c>
      <c r="BK190" s="156">
        <f t="shared" si="19"/>
        <v>0</v>
      </c>
      <c r="BL190" s="14" t="s">
        <v>131</v>
      </c>
      <c r="BM190" s="155" t="s">
        <v>1211</v>
      </c>
    </row>
    <row r="191" spans="1:65" s="2" customFormat="1" ht="14.45" customHeight="1" x14ac:dyDescent="0.2">
      <c r="A191" s="26"/>
      <c r="B191" s="143"/>
      <c r="C191" s="144" t="s">
        <v>405</v>
      </c>
      <c r="D191" s="144" t="s">
        <v>127</v>
      </c>
      <c r="E191" s="145" t="s">
        <v>1212</v>
      </c>
      <c r="F191" s="146" t="s">
        <v>1213</v>
      </c>
      <c r="G191" s="147" t="s">
        <v>159</v>
      </c>
      <c r="H191" s="148">
        <v>12</v>
      </c>
      <c r="I191" s="149"/>
      <c r="J191" s="149">
        <f t="shared" si="10"/>
        <v>0</v>
      </c>
      <c r="K191" s="150"/>
      <c r="L191" s="27"/>
      <c r="M191" s="151" t="s">
        <v>1</v>
      </c>
      <c r="N191" s="152" t="s">
        <v>34</v>
      </c>
      <c r="O191" s="153">
        <v>0.16500000000000001</v>
      </c>
      <c r="P191" s="153">
        <f t="shared" si="11"/>
        <v>1.98</v>
      </c>
      <c r="Q191" s="153">
        <v>2.0000000000000002E-5</v>
      </c>
      <c r="R191" s="153">
        <f t="shared" si="12"/>
        <v>2.4000000000000003E-4</v>
      </c>
      <c r="S191" s="153">
        <v>0</v>
      </c>
      <c r="T191" s="154">
        <f t="shared" si="1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5" t="s">
        <v>131</v>
      </c>
      <c r="AT191" s="155" t="s">
        <v>127</v>
      </c>
      <c r="AU191" s="155" t="s">
        <v>78</v>
      </c>
      <c r="AY191" s="14" t="s">
        <v>124</v>
      </c>
      <c r="BE191" s="156">
        <f t="shared" si="14"/>
        <v>0</v>
      </c>
      <c r="BF191" s="156">
        <f t="shared" si="15"/>
        <v>0</v>
      </c>
      <c r="BG191" s="156">
        <f t="shared" si="16"/>
        <v>0</v>
      </c>
      <c r="BH191" s="156">
        <f t="shared" si="17"/>
        <v>0</v>
      </c>
      <c r="BI191" s="156">
        <f t="shared" si="18"/>
        <v>0</v>
      </c>
      <c r="BJ191" s="14" t="s">
        <v>76</v>
      </c>
      <c r="BK191" s="156">
        <f t="shared" si="19"/>
        <v>0</v>
      </c>
      <c r="BL191" s="14" t="s">
        <v>131</v>
      </c>
      <c r="BM191" s="155" t="s">
        <v>1214</v>
      </c>
    </row>
    <row r="192" spans="1:65" s="2" customFormat="1" ht="14.45" customHeight="1" x14ac:dyDescent="0.2">
      <c r="A192" s="26"/>
      <c r="B192" s="143"/>
      <c r="C192" s="144" t="s">
        <v>409</v>
      </c>
      <c r="D192" s="144" t="s">
        <v>127</v>
      </c>
      <c r="E192" s="145" t="s">
        <v>317</v>
      </c>
      <c r="F192" s="146" t="s">
        <v>318</v>
      </c>
      <c r="G192" s="147" t="s">
        <v>159</v>
      </c>
      <c r="H192" s="148">
        <v>18</v>
      </c>
      <c r="I192" s="149"/>
      <c r="J192" s="149">
        <f t="shared" si="10"/>
        <v>0</v>
      </c>
      <c r="K192" s="150"/>
      <c r="L192" s="27"/>
      <c r="M192" s="151" t="s">
        <v>1</v>
      </c>
      <c r="N192" s="152" t="s">
        <v>34</v>
      </c>
      <c r="O192" s="153">
        <v>0.20699999999999999</v>
      </c>
      <c r="P192" s="153">
        <f t="shared" si="11"/>
        <v>3.726</v>
      </c>
      <c r="Q192" s="153">
        <v>2.0000000000000002E-5</v>
      </c>
      <c r="R192" s="153">
        <f t="shared" si="12"/>
        <v>3.6000000000000002E-4</v>
      </c>
      <c r="S192" s="153">
        <v>0</v>
      </c>
      <c r="T192" s="154">
        <f t="shared" si="1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5" t="s">
        <v>131</v>
      </c>
      <c r="AT192" s="155" t="s">
        <v>127</v>
      </c>
      <c r="AU192" s="155" t="s">
        <v>78</v>
      </c>
      <c r="AY192" s="14" t="s">
        <v>124</v>
      </c>
      <c r="BE192" s="156">
        <f t="shared" si="14"/>
        <v>0</v>
      </c>
      <c r="BF192" s="156">
        <f t="shared" si="15"/>
        <v>0</v>
      </c>
      <c r="BG192" s="156">
        <f t="shared" si="16"/>
        <v>0</v>
      </c>
      <c r="BH192" s="156">
        <f t="shared" si="17"/>
        <v>0</v>
      </c>
      <c r="BI192" s="156">
        <f t="shared" si="18"/>
        <v>0</v>
      </c>
      <c r="BJ192" s="14" t="s">
        <v>76</v>
      </c>
      <c r="BK192" s="156">
        <f t="shared" si="19"/>
        <v>0</v>
      </c>
      <c r="BL192" s="14" t="s">
        <v>131</v>
      </c>
      <c r="BM192" s="155" t="s">
        <v>1215</v>
      </c>
    </row>
    <row r="193" spans="1:65" s="2" customFormat="1" ht="14.45" customHeight="1" x14ac:dyDescent="0.2">
      <c r="A193" s="26"/>
      <c r="B193" s="143"/>
      <c r="C193" s="144" t="s">
        <v>415</v>
      </c>
      <c r="D193" s="144" t="s">
        <v>127</v>
      </c>
      <c r="E193" s="145" t="s">
        <v>320</v>
      </c>
      <c r="F193" s="146" t="s">
        <v>321</v>
      </c>
      <c r="G193" s="147" t="s">
        <v>159</v>
      </c>
      <c r="H193" s="148">
        <v>9</v>
      </c>
      <c r="I193" s="149"/>
      <c r="J193" s="149">
        <f t="shared" si="10"/>
        <v>0</v>
      </c>
      <c r="K193" s="150"/>
      <c r="L193" s="27"/>
      <c r="M193" s="151" t="s">
        <v>1</v>
      </c>
      <c r="N193" s="152" t="s">
        <v>34</v>
      </c>
      <c r="O193" s="153">
        <v>0.22700000000000001</v>
      </c>
      <c r="P193" s="153">
        <f t="shared" si="11"/>
        <v>2.0430000000000001</v>
      </c>
      <c r="Q193" s="153">
        <v>2.0000000000000002E-5</v>
      </c>
      <c r="R193" s="153">
        <f t="shared" si="12"/>
        <v>1.8000000000000001E-4</v>
      </c>
      <c r="S193" s="153">
        <v>0</v>
      </c>
      <c r="T193" s="154">
        <f t="shared" si="1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5" t="s">
        <v>131</v>
      </c>
      <c r="AT193" s="155" t="s">
        <v>127</v>
      </c>
      <c r="AU193" s="155" t="s">
        <v>78</v>
      </c>
      <c r="AY193" s="14" t="s">
        <v>124</v>
      </c>
      <c r="BE193" s="156">
        <f t="shared" si="14"/>
        <v>0</v>
      </c>
      <c r="BF193" s="156">
        <f t="shared" si="15"/>
        <v>0</v>
      </c>
      <c r="BG193" s="156">
        <f t="shared" si="16"/>
        <v>0</v>
      </c>
      <c r="BH193" s="156">
        <f t="shared" si="17"/>
        <v>0</v>
      </c>
      <c r="BI193" s="156">
        <f t="shared" si="18"/>
        <v>0</v>
      </c>
      <c r="BJ193" s="14" t="s">
        <v>76</v>
      </c>
      <c r="BK193" s="156">
        <f t="shared" si="19"/>
        <v>0</v>
      </c>
      <c r="BL193" s="14" t="s">
        <v>131</v>
      </c>
      <c r="BM193" s="155" t="s">
        <v>1216</v>
      </c>
    </row>
    <row r="194" spans="1:65" s="2" customFormat="1" ht="14.45" customHeight="1" x14ac:dyDescent="0.2">
      <c r="A194" s="26"/>
      <c r="B194" s="143"/>
      <c r="C194" s="144" t="s">
        <v>419</v>
      </c>
      <c r="D194" s="144" t="s">
        <v>127</v>
      </c>
      <c r="E194" s="145" t="s">
        <v>323</v>
      </c>
      <c r="F194" s="146" t="s">
        <v>324</v>
      </c>
      <c r="G194" s="147" t="s">
        <v>159</v>
      </c>
      <c r="H194" s="148">
        <v>2</v>
      </c>
      <c r="I194" s="149"/>
      <c r="J194" s="149">
        <f t="shared" si="10"/>
        <v>0</v>
      </c>
      <c r="K194" s="150"/>
      <c r="L194" s="27"/>
      <c r="M194" s="151" t="s">
        <v>1</v>
      </c>
      <c r="N194" s="152" t="s">
        <v>34</v>
      </c>
      <c r="O194" s="153">
        <v>0.26900000000000002</v>
      </c>
      <c r="P194" s="153">
        <f t="shared" si="11"/>
        <v>0.53800000000000003</v>
      </c>
      <c r="Q194" s="153">
        <v>2.0000000000000002E-5</v>
      </c>
      <c r="R194" s="153">
        <f t="shared" si="12"/>
        <v>4.0000000000000003E-5</v>
      </c>
      <c r="S194" s="153">
        <v>0</v>
      </c>
      <c r="T194" s="154">
        <f t="shared" si="1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5" t="s">
        <v>131</v>
      </c>
      <c r="AT194" s="155" t="s">
        <v>127</v>
      </c>
      <c r="AU194" s="155" t="s">
        <v>78</v>
      </c>
      <c r="AY194" s="14" t="s">
        <v>124</v>
      </c>
      <c r="BE194" s="156">
        <f t="shared" si="14"/>
        <v>0</v>
      </c>
      <c r="BF194" s="156">
        <f t="shared" si="15"/>
        <v>0</v>
      </c>
      <c r="BG194" s="156">
        <f t="shared" si="16"/>
        <v>0</v>
      </c>
      <c r="BH194" s="156">
        <f t="shared" si="17"/>
        <v>0</v>
      </c>
      <c r="BI194" s="156">
        <f t="shared" si="18"/>
        <v>0</v>
      </c>
      <c r="BJ194" s="14" t="s">
        <v>76</v>
      </c>
      <c r="BK194" s="156">
        <f t="shared" si="19"/>
        <v>0</v>
      </c>
      <c r="BL194" s="14" t="s">
        <v>131</v>
      </c>
      <c r="BM194" s="155" t="s">
        <v>1217</v>
      </c>
    </row>
    <row r="195" spans="1:65" s="2" customFormat="1" ht="14.45" customHeight="1" x14ac:dyDescent="0.2">
      <c r="A195" s="26"/>
      <c r="B195" s="143"/>
      <c r="C195" s="234" t="s">
        <v>423</v>
      </c>
      <c r="D195" s="234" t="s">
        <v>205</v>
      </c>
      <c r="E195" s="235" t="s">
        <v>1218</v>
      </c>
      <c r="F195" s="236" t="s">
        <v>1822</v>
      </c>
      <c r="G195" s="237" t="s">
        <v>159</v>
      </c>
      <c r="H195" s="238">
        <v>12</v>
      </c>
      <c r="I195" s="239"/>
      <c r="J195" s="239">
        <f t="shared" si="10"/>
        <v>0</v>
      </c>
      <c r="K195" s="157"/>
      <c r="L195" s="158"/>
      <c r="M195" s="159" t="s">
        <v>1</v>
      </c>
      <c r="N195" s="160" t="s">
        <v>34</v>
      </c>
      <c r="O195" s="153">
        <v>0</v>
      </c>
      <c r="P195" s="153">
        <f t="shared" si="11"/>
        <v>0</v>
      </c>
      <c r="Q195" s="153">
        <v>0</v>
      </c>
      <c r="R195" s="153">
        <f t="shared" si="12"/>
        <v>0</v>
      </c>
      <c r="S195" s="153">
        <v>0</v>
      </c>
      <c r="T195" s="154">
        <f t="shared" si="1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5" t="s">
        <v>207</v>
      </c>
      <c r="AT195" s="155" t="s">
        <v>205</v>
      </c>
      <c r="AU195" s="155" t="s">
        <v>78</v>
      </c>
      <c r="AY195" s="14" t="s">
        <v>124</v>
      </c>
      <c r="BE195" s="156">
        <f t="shared" si="14"/>
        <v>0</v>
      </c>
      <c r="BF195" s="156">
        <f t="shared" si="15"/>
        <v>0</v>
      </c>
      <c r="BG195" s="156">
        <f t="shared" si="16"/>
        <v>0</v>
      </c>
      <c r="BH195" s="156">
        <f t="shared" si="17"/>
        <v>0</v>
      </c>
      <c r="BI195" s="156">
        <f t="shared" si="18"/>
        <v>0</v>
      </c>
      <c r="BJ195" s="14" t="s">
        <v>76</v>
      </c>
      <c r="BK195" s="156">
        <f t="shared" si="19"/>
        <v>0</v>
      </c>
      <c r="BL195" s="14" t="s">
        <v>131</v>
      </c>
      <c r="BM195" s="155" t="s">
        <v>1219</v>
      </c>
    </row>
    <row r="196" spans="1:65" s="2" customFormat="1" ht="14.45" customHeight="1" x14ac:dyDescent="0.2">
      <c r="A196" s="26"/>
      <c r="B196" s="143"/>
      <c r="C196" s="234" t="s">
        <v>427</v>
      </c>
      <c r="D196" s="234" t="s">
        <v>205</v>
      </c>
      <c r="E196" s="235" t="s">
        <v>329</v>
      </c>
      <c r="F196" s="236" t="s">
        <v>1823</v>
      </c>
      <c r="G196" s="237" t="s">
        <v>159</v>
      </c>
      <c r="H196" s="238">
        <v>17</v>
      </c>
      <c r="I196" s="239"/>
      <c r="J196" s="239">
        <f t="shared" si="10"/>
        <v>0</v>
      </c>
      <c r="K196" s="157"/>
      <c r="L196" s="158"/>
      <c r="M196" s="159" t="s">
        <v>1</v>
      </c>
      <c r="N196" s="160" t="s">
        <v>34</v>
      </c>
      <c r="O196" s="153">
        <v>0</v>
      </c>
      <c r="P196" s="153">
        <f t="shared" si="11"/>
        <v>0</v>
      </c>
      <c r="Q196" s="153">
        <v>0</v>
      </c>
      <c r="R196" s="153">
        <f t="shared" si="12"/>
        <v>0</v>
      </c>
      <c r="S196" s="153">
        <v>0</v>
      </c>
      <c r="T196" s="154">
        <f t="shared" si="13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5" t="s">
        <v>207</v>
      </c>
      <c r="AT196" s="155" t="s">
        <v>205</v>
      </c>
      <c r="AU196" s="155" t="s">
        <v>78</v>
      </c>
      <c r="AY196" s="14" t="s">
        <v>124</v>
      </c>
      <c r="BE196" s="156">
        <f t="shared" si="14"/>
        <v>0</v>
      </c>
      <c r="BF196" s="156">
        <f t="shared" si="15"/>
        <v>0</v>
      </c>
      <c r="BG196" s="156">
        <f t="shared" si="16"/>
        <v>0</v>
      </c>
      <c r="BH196" s="156">
        <f t="shared" si="17"/>
        <v>0</v>
      </c>
      <c r="BI196" s="156">
        <f t="shared" si="18"/>
        <v>0</v>
      </c>
      <c r="BJ196" s="14" t="s">
        <v>76</v>
      </c>
      <c r="BK196" s="156">
        <f t="shared" si="19"/>
        <v>0</v>
      </c>
      <c r="BL196" s="14" t="s">
        <v>131</v>
      </c>
      <c r="BM196" s="155" t="s">
        <v>1220</v>
      </c>
    </row>
    <row r="197" spans="1:65" s="2" customFormat="1" ht="14.45" customHeight="1" x14ac:dyDescent="0.2">
      <c r="A197" s="26"/>
      <c r="B197" s="143"/>
      <c r="C197" s="234" t="s">
        <v>431</v>
      </c>
      <c r="D197" s="234" t="s">
        <v>205</v>
      </c>
      <c r="E197" s="235" t="s">
        <v>331</v>
      </c>
      <c r="F197" s="236" t="s">
        <v>1824</v>
      </c>
      <c r="G197" s="237" t="s">
        <v>159</v>
      </c>
      <c r="H197" s="238">
        <v>9</v>
      </c>
      <c r="I197" s="239"/>
      <c r="J197" s="239">
        <f t="shared" si="10"/>
        <v>0</v>
      </c>
      <c r="K197" s="157"/>
      <c r="L197" s="158"/>
      <c r="M197" s="159" t="s">
        <v>1</v>
      </c>
      <c r="N197" s="160" t="s">
        <v>34</v>
      </c>
      <c r="O197" s="153">
        <v>0</v>
      </c>
      <c r="P197" s="153">
        <f t="shared" si="11"/>
        <v>0</v>
      </c>
      <c r="Q197" s="153">
        <v>0</v>
      </c>
      <c r="R197" s="153">
        <f t="shared" si="12"/>
        <v>0</v>
      </c>
      <c r="S197" s="153">
        <v>0</v>
      </c>
      <c r="T197" s="154">
        <f t="shared" si="1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5" t="s">
        <v>207</v>
      </c>
      <c r="AT197" s="155" t="s">
        <v>205</v>
      </c>
      <c r="AU197" s="155" t="s">
        <v>78</v>
      </c>
      <c r="AY197" s="14" t="s">
        <v>124</v>
      </c>
      <c r="BE197" s="156">
        <f t="shared" si="14"/>
        <v>0</v>
      </c>
      <c r="BF197" s="156">
        <f t="shared" si="15"/>
        <v>0</v>
      </c>
      <c r="BG197" s="156">
        <f t="shared" si="16"/>
        <v>0</v>
      </c>
      <c r="BH197" s="156">
        <f t="shared" si="17"/>
        <v>0</v>
      </c>
      <c r="BI197" s="156">
        <f t="shared" si="18"/>
        <v>0</v>
      </c>
      <c r="BJ197" s="14" t="s">
        <v>76</v>
      </c>
      <c r="BK197" s="156">
        <f t="shared" si="19"/>
        <v>0</v>
      </c>
      <c r="BL197" s="14" t="s">
        <v>131</v>
      </c>
      <c r="BM197" s="155" t="s">
        <v>1221</v>
      </c>
    </row>
    <row r="198" spans="1:65" s="2" customFormat="1" ht="14.45" customHeight="1" x14ac:dyDescent="0.2">
      <c r="A198" s="26"/>
      <c r="B198" s="143"/>
      <c r="C198" s="234" t="s">
        <v>435</v>
      </c>
      <c r="D198" s="234" t="s">
        <v>205</v>
      </c>
      <c r="E198" s="235" t="s">
        <v>782</v>
      </c>
      <c r="F198" s="236" t="s">
        <v>1825</v>
      </c>
      <c r="G198" s="237" t="s">
        <v>159</v>
      </c>
      <c r="H198" s="238">
        <v>2</v>
      </c>
      <c r="I198" s="239"/>
      <c r="J198" s="239">
        <f t="shared" si="10"/>
        <v>0</v>
      </c>
      <c r="K198" s="157"/>
      <c r="L198" s="158"/>
      <c r="M198" s="159" t="s">
        <v>1</v>
      </c>
      <c r="N198" s="160" t="s">
        <v>34</v>
      </c>
      <c r="O198" s="153">
        <v>0</v>
      </c>
      <c r="P198" s="153">
        <f t="shared" si="11"/>
        <v>0</v>
      </c>
      <c r="Q198" s="153">
        <v>0</v>
      </c>
      <c r="R198" s="153">
        <f t="shared" si="12"/>
        <v>0</v>
      </c>
      <c r="S198" s="153">
        <v>0</v>
      </c>
      <c r="T198" s="154">
        <f t="shared" si="1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5" t="s">
        <v>207</v>
      </c>
      <c r="AT198" s="155" t="s">
        <v>205</v>
      </c>
      <c r="AU198" s="155" t="s">
        <v>78</v>
      </c>
      <c r="AY198" s="14" t="s">
        <v>124</v>
      </c>
      <c r="BE198" s="156">
        <f t="shared" si="14"/>
        <v>0</v>
      </c>
      <c r="BF198" s="156">
        <f t="shared" si="15"/>
        <v>0</v>
      </c>
      <c r="BG198" s="156">
        <f t="shared" si="16"/>
        <v>0</v>
      </c>
      <c r="BH198" s="156">
        <f t="shared" si="17"/>
        <v>0</v>
      </c>
      <c r="BI198" s="156">
        <f t="shared" si="18"/>
        <v>0</v>
      </c>
      <c r="BJ198" s="14" t="s">
        <v>76</v>
      </c>
      <c r="BK198" s="156">
        <f t="shared" si="19"/>
        <v>0</v>
      </c>
      <c r="BL198" s="14" t="s">
        <v>131</v>
      </c>
      <c r="BM198" s="155" t="s">
        <v>1222</v>
      </c>
    </row>
    <row r="199" spans="1:65" s="2" customFormat="1" ht="24.2" customHeight="1" x14ac:dyDescent="0.2">
      <c r="A199" s="26"/>
      <c r="B199" s="143"/>
      <c r="C199" s="234" t="s">
        <v>439</v>
      </c>
      <c r="D199" s="234" t="s">
        <v>127</v>
      </c>
      <c r="E199" s="235" t="s">
        <v>354</v>
      </c>
      <c r="F199" s="236" t="s">
        <v>355</v>
      </c>
      <c r="G199" s="237" t="s">
        <v>130</v>
      </c>
      <c r="H199" s="238">
        <v>261</v>
      </c>
      <c r="I199" s="239"/>
      <c r="J199" s="239">
        <f t="shared" si="10"/>
        <v>0</v>
      </c>
      <c r="K199" s="150"/>
      <c r="L199" s="27"/>
      <c r="M199" s="151" t="s">
        <v>1</v>
      </c>
      <c r="N199" s="152" t="s">
        <v>34</v>
      </c>
      <c r="O199" s="153">
        <v>6.7000000000000004E-2</v>
      </c>
      <c r="P199" s="153">
        <f t="shared" si="11"/>
        <v>17.487000000000002</v>
      </c>
      <c r="Q199" s="153">
        <v>1.9000000000000001E-4</v>
      </c>
      <c r="R199" s="153">
        <f t="shared" si="12"/>
        <v>4.9590000000000002E-2</v>
      </c>
      <c r="S199" s="153">
        <v>0</v>
      </c>
      <c r="T199" s="154">
        <f t="shared" si="1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5" t="s">
        <v>131</v>
      </c>
      <c r="AT199" s="155" t="s">
        <v>127</v>
      </c>
      <c r="AU199" s="155" t="s">
        <v>78</v>
      </c>
      <c r="AY199" s="14" t="s">
        <v>124</v>
      </c>
      <c r="BE199" s="156">
        <f t="shared" si="14"/>
        <v>0</v>
      </c>
      <c r="BF199" s="156">
        <f t="shared" si="15"/>
        <v>0</v>
      </c>
      <c r="BG199" s="156">
        <f t="shared" si="16"/>
        <v>0</v>
      </c>
      <c r="BH199" s="156">
        <f t="shared" si="17"/>
        <v>0</v>
      </c>
      <c r="BI199" s="156">
        <f t="shared" si="18"/>
        <v>0</v>
      </c>
      <c r="BJ199" s="14" t="s">
        <v>76</v>
      </c>
      <c r="BK199" s="156">
        <f t="shared" si="19"/>
        <v>0</v>
      </c>
      <c r="BL199" s="14" t="s">
        <v>131</v>
      </c>
      <c r="BM199" s="155" t="s">
        <v>1223</v>
      </c>
    </row>
    <row r="200" spans="1:65" s="2" customFormat="1" ht="14.45" customHeight="1" x14ac:dyDescent="0.2">
      <c r="A200" s="26"/>
      <c r="B200" s="143"/>
      <c r="C200" s="144" t="s">
        <v>443</v>
      </c>
      <c r="D200" s="144" t="s">
        <v>127</v>
      </c>
      <c r="E200" s="145" t="s">
        <v>358</v>
      </c>
      <c r="F200" s="146" t="s">
        <v>359</v>
      </c>
      <c r="G200" s="147" t="s">
        <v>130</v>
      </c>
      <c r="H200" s="148">
        <v>261</v>
      </c>
      <c r="I200" s="149"/>
      <c r="J200" s="149">
        <f t="shared" si="10"/>
        <v>0</v>
      </c>
      <c r="K200" s="150"/>
      <c r="L200" s="27"/>
      <c r="M200" s="151" t="s">
        <v>1</v>
      </c>
      <c r="N200" s="152" t="s">
        <v>34</v>
      </c>
      <c r="O200" s="153">
        <v>8.2000000000000003E-2</v>
      </c>
      <c r="P200" s="153">
        <f t="shared" si="11"/>
        <v>21.402000000000001</v>
      </c>
      <c r="Q200" s="153">
        <v>1.0000000000000001E-5</v>
      </c>
      <c r="R200" s="153">
        <f t="shared" si="12"/>
        <v>2.6100000000000003E-3</v>
      </c>
      <c r="S200" s="153">
        <v>0</v>
      </c>
      <c r="T200" s="154">
        <f t="shared" si="1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5" t="s">
        <v>131</v>
      </c>
      <c r="AT200" s="155" t="s">
        <v>127</v>
      </c>
      <c r="AU200" s="155" t="s">
        <v>78</v>
      </c>
      <c r="AY200" s="14" t="s">
        <v>124</v>
      </c>
      <c r="BE200" s="156">
        <f t="shared" si="14"/>
        <v>0</v>
      </c>
      <c r="BF200" s="156">
        <f t="shared" si="15"/>
        <v>0</v>
      </c>
      <c r="BG200" s="156">
        <f t="shared" si="16"/>
        <v>0</v>
      </c>
      <c r="BH200" s="156">
        <f t="shared" si="17"/>
        <v>0</v>
      </c>
      <c r="BI200" s="156">
        <f t="shared" si="18"/>
        <v>0</v>
      </c>
      <c r="BJ200" s="14" t="s">
        <v>76</v>
      </c>
      <c r="BK200" s="156">
        <f t="shared" si="19"/>
        <v>0</v>
      </c>
      <c r="BL200" s="14" t="s">
        <v>131</v>
      </c>
      <c r="BM200" s="155" t="s">
        <v>1224</v>
      </c>
    </row>
    <row r="201" spans="1:65" s="2" customFormat="1" ht="14.45" customHeight="1" x14ac:dyDescent="0.2">
      <c r="A201" s="26"/>
      <c r="B201" s="143"/>
      <c r="C201" s="144" t="s">
        <v>447</v>
      </c>
      <c r="D201" s="144" t="s">
        <v>127</v>
      </c>
      <c r="E201" s="145" t="s">
        <v>1225</v>
      </c>
      <c r="F201" s="146" t="s">
        <v>1226</v>
      </c>
      <c r="G201" s="147" t="s">
        <v>159</v>
      </c>
      <c r="H201" s="148">
        <v>22</v>
      </c>
      <c r="I201" s="149"/>
      <c r="J201" s="149">
        <f t="shared" si="10"/>
        <v>0</v>
      </c>
      <c r="K201" s="150"/>
      <c r="L201" s="27"/>
      <c r="M201" s="151" t="s">
        <v>1</v>
      </c>
      <c r="N201" s="152" t="s">
        <v>34</v>
      </c>
      <c r="O201" s="153">
        <v>0</v>
      </c>
      <c r="P201" s="153">
        <f t="shared" si="11"/>
        <v>0</v>
      </c>
      <c r="Q201" s="153">
        <v>0</v>
      </c>
      <c r="R201" s="153">
        <f t="shared" si="12"/>
        <v>0</v>
      </c>
      <c r="S201" s="153">
        <v>0</v>
      </c>
      <c r="T201" s="154">
        <f t="shared" si="1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5" t="s">
        <v>131</v>
      </c>
      <c r="AT201" s="155" t="s">
        <v>127</v>
      </c>
      <c r="AU201" s="155" t="s">
        <v>78</v>
      </c>
      <c r="AY201" s="14" t="s">
        <v>124</v>
      </c>
      <c r="BE201" s="156">
        <f t="shared" si="14"/>
        <v>0</v>
      </c>
      <c r="BF201" s="156">
        <f t="shared" si="15"/>
        <v>0</v>
      </c>
      <c r="BG201" s="156">
        <f t="shared" si="16"/>
        <v>0</v>
      </c>
      <c r="BH201" s="156">
        <f t="shared" si="17"/>
        <v>0</v>
      </c>
      <c r="BI201" s="156">
        <f t="shared" si="18"/>
        <v>0</v>
      </c>
      <c r="BJ201" s="14" t="s">
        <v>76</v>
      </c>
      <c r="BK201" s="156">
        <f t="shared" si="19"/>
        <v>0</v>
      </c>
      <c r="BL201" s="14" t="s">
        <v>131</v>
      </c>
      <c r="BM201" s="155" t="s">
        <v>1227</v>
      </c>
    </row>
    <row r="202" spans="1:65" s="2" customFormat="1" ht="14.45" customHeight="1" x14ac:dyDescent="0.2">
      <c r="A202" s="26"/>
      <c r="B202" s="143"/>
      <c r="C202" s="144" t="s">
        <v>451</v>
      </c>
      <c r="D202" s="144" t="s">
        <v>127</v>
      </c>
      <c r="E202" s="145" t="s">
        <v>1228</v>
      </c>
      <c r="F202" s="146" t="s">
        <v>1229</v>
      </c>
      <c r="G202" s="147" t="s">
        <v>159</v>
      </c>
      <c r="H202" s="148">
        <v>10</v>
      </c>
      <c r="I202" s="149"/>
      <c r="J202" s="149">
        <f t="shared" si="10"/>
        <v>0</v>
      </c>
      <c r="K202" s="150"/>
      <c r="L202" s="27"/>
      <c r="M202" s="151" t="s">
        <v>1</v>
      </c>
      <c r="N202" s="152" t="s">
        <v>34</v>
      </c>
      <c r="O202" s="153">
        <v>0</v>
      </c>
      <c r="P202" s="153">
        <f t="shared" si="11"/>
        <v>0</v>
      </c>
      <c r="Q202" s="153">
        <v>0</v>
      </c>
      <c r="R202" s="153">
        <f t="shared" si="12"/>
        <v>0</v>
      </c>
      <c r="S202" s="153">
        <v>0</v>
      </c>
      <c r="T202" s="154">
        <f t="shared" si="13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5" t="s">
        <v>131</v>
      </c>
      <c r="AT202" s="155" t="s">
        <v>127</v>
      </c>
      <c r="AU202" s="155" t="s">
        <v>78</v>
      </c>
      <c r="AY202" s="14" t="s">
        <v>124</v>
      </c>
      <c r="BE202" s="156">
        <f t="shared" si="14"/>
        <v>0</v>
      </c>
      <c r="BF202" s="156">
        <f t="shared" si="15"/>
        <v>0</v>
      </c>
      <c r="BG202" s="156">
        <f t="shared" si="16"/>
        <v>0</v>
      </c>
      <c r="BH202" s="156">
        <f t="shared" si="17"/>
        <v>0</v>
      </c>
      <c r="BI202" s="156">
        <f t="shared" si="18"/>
        <v>0</v>
      </c>
      <c r="BJ202" s="14" t="s">
        <v>76</v>
      </c>
      <c r="BK202" s="156">
        <f t="shared" si="19"/>
        <v>0</v>
      </c>
      <c r="BL202" s="14" t="s">
        <v>131</v>
      </c>
      <c r="BM202" s="155" t="s">
        <v>1230</v>
      </c>
    </row>
    <row r="203" spans="1:65" s="2" customFormat="1" ht="14.45" customHeight="1" x14ac:dyDescent="0.2">
      <c r="A203" s="26"/>
      <c r="B203" s="143"/>
      <c r="C203" s="144" t="s">
        <v>455</v>
      </c>
      <c r="D203" s="144" t="s">
        <v>127</v>
      </c>
      <c r="E203" s="145" t="s">
        <v>1231</v>
      </c>
      <c r="F203" s="146" t="s">
        <v>1232</v>
      </c>
      <c r="G203" s="147" t="s">
        <v>159</v>
      </c>
      <c r="H203" s="148">
        <v>1</v>
      </c>
      <c r="I203" s="149"/>
      <c r="J203" s="149">
        <f t="shared" si="10"/>
        <v>0</v>
      </c>
      <c r="K203" s="150"/>
      <c r="L203" s="27"/>
      <c r="M203" s="151" t="s">
        <v>1</v>
      </c>
      <c r="N203" s="152" t="s">
        <v>34</v>
      </c>
      <c r="O203" s="153">
        <v>0</v>
      </c>
      <c r="P203" s="153">
        <f t="shared" si="11"/>
        <v>0</v>
      </c>
      <c r="Q203" s="153">
        <v>0</v>
      </c>
      <c r="R203" s="153">
        <f t="shared" si="12"/>
        <v>0</v>
      </c>
      <c r="S203" s="153">
        <v>0</v>
      </c>
      <c r="T203" s="154">
        <f t="shared" si="13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5" t="s">
        <v>131</v>
      </c>
      <c r="AT203" s="155" t="s">
        <v>127</v>
      </c>
      <c r="AU203" s="155" t="s">
        <v>78</v>
      </c>
      <c r="AY203" s="14" t="s">
        <v>124</v>
      </c>
      <c r="BE203" s="156">
        <f t="shared" si="14"/>
        <v>0</v>
      </c>
      <c r="BF203" s="156">
        <f t="shared" si="15"/>
        <v>0</v>
      </c>
      <c r="BG203" s="156">
        <f t="shared" si="16"/>
        <v>0</v>
      </c>
      <c r="BH203" s="156">
        <f t="shared" si="17"/>
        <v>0</v>
      </c>
      <c r="BI203" s="156">
        <f t="shared" si="18"/>
        <v>0</v>
      </c>
      <c r="BJ203" s="14" t="s">
        <v>76</v>
      </c>
      <c r="BK203" s="156">
        <f t="shared" si="19"/>
        <v>0</v>
      </c>
      <c r="BL203" s="14" t="s">
        <v>131</v>
      </c>
      <c r="BM203" s="155" t="s">
        <v>1233</v>
      </c>
    </row>
    <row r="204" spans="1:65" s="2" customFormat="1" ht="24.2" customHeight="1" x14ac:dyDescent="0.2">
      <c r="A204" s="26"/>
      <c r="B204" s="143"/>
      <c r="C204" s="144" t="s">
        <v>461</v>
      </c>
      <c r="D204" s="144" t="s">
        <v>127</v>
      </c>
      <c r="E204" s="145" t="s">
        <v>1234</v>
      </c>
      <c r="F204" s="146" t="s">
        <v>1235</v>
      </c>
      <c r="G204" s="147" t="s">
        <v>159</v>
      </c>
      <c r="H204" s="148">
        <v>10</v>
      </c>
      <c r="I204" s="149"/>
      <c r="J204" s="149">
        <f t="shared" si="10"/>
        <v>0</v>
      </c>
      <c r="K204" s="150"/>
      <c r="L204" s="27"/>
      <c r="M204" s="151" t="s">
        <v>1</v>
      </c>
      <c r="N204" s="152" t="s">
        <v>34</v>
      </c>
      <c r="O204" s="153">
        <v>0</v>
      </c>
      <c r="P204" s="153">
        <f t="shared" si="11"/>
        <v>0</v>
      </c>
      <c r="Q204" s="153">
        <v>0</v>
      </c>
      <c r="R204" s="153">
        <f t="shared" si="12"/>
        <v>0</v>
      </c>
      <c r="S204" s="153">
        <v>0</v>
      </c>
      <c r="T204" s="154">
        <f t="shared" si="13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5" t="s">
        <v>131</v>
      </c>
      <c r="AT204" s="155" t="s">
        <v>127</v>
      </c>
      <c r="AU204" s="155" t="s">
        <v>78</v>
      </c>
      <c r="AY204" s="14" t="s">
        <v>124</v>
      </c>
      <c r="BE204" s="156">
        <f t="shared" si="14"/>
        <v>0</v>
      </c>
      <c r="BF204" s="156">
        <f t="shared" si="15"/>
        <v>0</v>
      </c>
      <c r="BG204" s="156">
        <f t="shared" si="16"/>
        <v>0</v>
      </c>
      <c r="BH204" s="156">
        <f t="shared" si="17"/>
        <v>0</v>
      </c>
      <c r="BI204" s="156">
        <f t="shared" si="18"/>
        <v>0</v>
      </c>
      <c r="BJ204" s="14" t="s">
        <v>76</v>
      </c>
      <c r="BK204" s="156">
        <f t="shared" si="19"/>
        <v>0</v>
      </c>
      <c r="BL204" s="14" t="s">
        <v>131</v>
      </c>
      <c r="BM204" s="155" t="s">
        <v>1236</v>
      </c>
    </row>
    <row r="205" spans="1:65" s="2" customFormat="1" ht="24.2" customHeight="1" x14ac:dyDescent="0.2">
      <c r="A205" s="26"/>
      <c r="B205" s="143"/>
      <c r="C205" s="144" t="s">
        <v>464</v>
      </c>
      <c r="D205" s="144" t="s">
        <v>127</v>
      </c>
      <c r="E205" s="145" t="s">
        <v>1237</v>
      </c>
      <c r="F205" s="146" t="s">
        <v>1238</v>
      </c>
      <c r="G205" s="147" t="s">
        <v>1239</v>
      </c>
      <c r="H205" s="148">
        <v>16</v>
      </c>
      <c r="I205" s="149"/>
      <c r="J205" s="149">
        <f t="shared" si="10"/>
        <v>0</v>
      </c>
      <c r="K205" s="150"/>
      <c r="L205" s="27"/>
      <c r="M205" s="151" t="s">
        <v>1</v>
      </c>
      <c r="N205" s="152" t="s">
        <v>34</v>
      </c>
      <c r="O205" s="153">
        <v>0</v>
      </c>
      <c r="P205" s="153">
        <f t="shared" si="11"/>
        <v>0</v>
      </c>
      <c r="Q205" s="153">
        <v>0</v>
      </c>
      <c r="R205" s="153">
        <f t="shared" si="12"/>
        <v>0</v>
      </c>
      <c r="S205" s="153">
        <v>0</v>
      </c>
      <c r="T205" s="154">
        <f t="shared" si="1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5" t="s">
        <v>131</v>
      </c>
      <c r="AT205" s="155" t="s">
        <v>127</v>
      </c>
      <c r="AU205" s="155" t="s">
        <v>78</v>
      </c>
      <c r="AY205" s="14" t="s">
        <v>124</v>
      </c>
      <c r="BE205" s="156">
        <f t="shared" si="14"/>
        <v>0</v>
      </c>
      <c r="BF205" s="156">
        <f t="shared" si="15"/>
        <v>0</v>
      </c>
      <c r="BG205" s="156">
        <f t="shared" si="16"/>
        <v>0</v>
      </c>
      <c r="BH205" s="156">
        <f t="shared" si="17"/>
        <v>0</v>
      </c>
      <c r="BI205" s="156">
        <f t="shared" si="18"/>
        <v>0</v>
      </c>
      <c r="BJ205" s="14" t="s">
        <v>76</v>
      </c>
      <c r="BK205" s="156">
        <f t="shared" si="19"/>
        <v>0</v>
      </c>
      <c r="BL205" s="14" t="s">
        <v>131</v>
      </c>
      <c r="BM205" s="155" t="s">
        <v>1240</v>
      </c>
    </row>
    <row r="206" spans="1:65" s="2" customFormat="1" ht="14.45" customHeight="1" x14ac:dyDescent="0.2">
      <c r="A206" s="26"/>
      <c r="B206" s="143"/>
      <c r="C206" s="144" t="s">
        <v>468</v>
      </c>
      <c r="D206" s="144" t="s">
        <v>127</v>
      </c>
      <c r="E206" s="145" t="s">
        <v>1241</v>
      </c>
      <c r="F206" s="146" t="s">
        <v>1242</v>
      </c>
      <c r="G206" s="147" t="s">
        <v>130</v>
      </c>
      <c r="H206" s="148">
        <v>200</v>
      </c>
      <c r="I206" s="149"/>
      <c r="J206" s="149">
        <f t="shared" si="10"/>
        <v>0</v>
      </c>
      <c r="K206" s="150"/>
      <c r="L206" s="27"/>
      <c r="M206" s="151" t="s">
        <v>1</v>
      </c>
      <c r="N206" s="152" t="s">
        <v>34</v>
      </c>
      <c r="O206" s="153">
        <v>0.20399999999999999</v>
      </c>
      <c r="P206" s="153">
        <f t="shared" si="11"/>
        <v>40.799999999999997</v>
      </c>
      <c r="Q206" s="153">
        <v>0</v>
      </c>
      <c r="R206" s="153">
        <f t="shared" si="12"/>
        <v>0</v>
      </c>
      <c r="S206" s="153">
        <v>4.9699999999999996E-3</v>
      </c>
      <c r="T206" s="154">
        <f t="shared" si="13"/>
        <v>0.99399999999999988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5" t="s">
        <v>131</v>
      </c>
      <c r="AT206" s="155" t="s">
        <v>127</v>
      </c>
      <c r="AU206" s="155" t="s">
        <v>78</v>
      </c>
      <c r="AY206" s="14" t="s">
        <v>124</v>
      </c>
      <c r="BE206" s="156">
        <f t="shared" si="14"/>
        <v>0</v>
      </c>
      <c r="BF206" s="156">
        <f t="shared" si="15"/>
        <v>0</v>
      </c>
      <c r="BG206" s="156">
        <f t="shared" si="16"/>
        <v>0</v>
      </c>
      <c r="BH206" s="156">
        <f t="shared" si="17"/>
        <v>0</v>
      </c>
      <c r="BI206" s="156">
        <f t="shared" si="18"/>
        <v>0</v>
      </c>
      <c r="BJ206" s="14" t="s">
        <v>76</v>
      </c>
      <c r="BK206" s="156">
        <f t="shared" si="19"/>
        <v>0</v>
      </c>
      <c r="BL206" s="14" t="s">
        <v>131</v>
      </c>
      <c r="BM206" s="155" t="s">
        <v>1243</v>
      </c>
    </row>
    <row r="207" spans="1:65" s="2" customFormat="1" ht="24.2" customHeight="1" x14ac:dyDescent="0.2">
      <c r="A207" s="26"/>
      <c r="B207" s="143"/>
      <c r="C207" s="144" t="s">
        <v>472</v>
      </c>
      <c r="D207" s="144" t="s">
        <v>127</v>
      </c>
      <c r="E207" s="145" t="s">
        <v>406</v>
      </c>
      <c r="F207" s="146" t="s">
        <v>407</v>
      </c>
      <c r="G207" s="147" t="s">
        <v>234</v>
      </c>
      <c r="H207" s="148">
        <v>2875.442</v>
      </c>
      <c r="I207" s="149"/>
      <c r="J207" s="149">
        <f t="shared" si="10"/>
        <v>0</v>
      </c>
      <c r="K207" s="150"/>
      <c r="L207" s="27"/>
      <c r="M207" s="151" t="s">
        <v>1</v>
      </c>
      <c r="N207" s="152" t="s">
        <v>34</v>
      </c>
      <c r="O207" s="153">
        <v>0</v>
      </c>
      <c r="P207" s="153">
        <f t="shared" si="11"/>
        <v>0</v>
      </c>
      <c r="Q207" s="153">
        <v>0</v>
      </c>
      <c r="R207" s="153">
        <f t="shared" si="12"/>
        <v>0</v>
      </c>
      <c r="S207" s="153">
        <v>0</v>
      </c>
      <c r="T207" s="154">
        <f t="shared" si="13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5" t="s">
        <v>131</v>
      </c>
      <c r="AT207" s="155" t="s">
        <v>127</v>
      </c>
      <c r="AU207" s="155" t="s">
        <v>78</v>
      </c>
      <c r="AY207" s="14" t="s">
        <v>124</v>
      </c>
      <c r="BE207" s="156">
        <f t="shared" si="14"/>
        <v>0</v>
      </c>
      <c r="BF207" s="156">
        <f t="shared" si="15"/>
        <v>0</v>
      </c>
      <c r="BG207" s="156">
        <f t="shared" si="16"/>
        <v>0</v>
      </c>
      <c r="BH207" s="156">
        <f t="shared" si="17"/>
        <v>0</v>
      </c>
      <c r="BI207" s="156">
        <f t="shared" si="18"/>
        <v>0</v>
      </c>
      <c r="BJ207" s="14" t="s">
        <v>76</v>
      </c>
      <c r="BK207" s="156">
        <f t="shared" si="19"/>
        <v>0</v>
      </c>
      <c r="BL207" s="14" t="s">
        <v>131</v>
      </c>
      <c r="BM207" s="155" t="s">
        <v>1244</v>
      </c>
    </row>
    <row r="208" spans="1:65" s="2" customFormat="1" ht="24.2" customHeight="1" x14ac:dyDescent="0.2">
      <c r="A208" s="26"/>
      <c r="B208" s="143"/>
      <c r="C208" s="144" t="s">
        <v>475</v>
      </c>
      <c r="D208" s="144" t="s">
        <v>127</v>
      </c>
      <c r="E208" s="145" t="s">
        <v>410</v>
      </c>
      <c r="F208" s="146" t="s">
        <v>411</v>
      </c>
      <c r="G208" s="147" t="s">
        <v>234</v>
      </c>
      <c r="H208" s="148">
        <v>2875.442</v>
      </c>
      <c r="I208" s="149"/>
      <c r="J208" s="149">
        <f t="shared" si="10"/>
        <v>0</v>
      </c>
      <c r="K208" s="150"/>
      <c r="L208" s="27"/>
      <c r="M208" s="151" t="s">
        <v>1</v>
      </c>
      <c r="N208" s="152" t="s">
        <v>34</v>
      </c>
      <c r="O208" s="153">
        <v>0</v>
      </c>
      <c r="P208" s="153">
        <f t="shared" si="11"/>
        <v>0</v>
      </c>
      <c r="Q208" s="153">
        <v>0</v>
      </c>
      <c r="R208" s="153">
        <f t="shared" si="12"/>
        <v>0</v>
      </c>
      <c r="S208" s="153">
        <v>0</v>
      </c>
      <c r="T208" s="154">
        <f t="shared" si="13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55" t="s">
        <v>131</v>
      </c>
      <c r="AT208" s="155" t="s">
        <v>127</v>
      </c>
      <c r="AU208" s="155" t="s">
        <v>78</v>
      </c>
      <c r="AY208" s="14" t="s">
        <v>124</v>
      </c>
      <c r="BE208" s="156">
        <f t="shared" si="14"/>
        <v>0</v>
      </c>
      <c r="BF208" s="156">
        <f t="shared" si="15"/>
        <v>0</v>
      </c>
      <c r="BG208" s="156">
        <f t="shared" si="16"/>
        <v>0</v>
      </c>
      <c r="BH208" s="156">
        <f t="shared" si="17"/>
        <v>0</v>
      </c>
      <c r="BI208" s="156">
        <f t="shared" si="18"/>
        <v>0</v>
      </c>
      <c r="BJ208" s="14" t="s">
        <v>76</v>
      </c>
      <c r="BK208" s="156">
        <f t="shared" si="19"/>
        <v>0</v>
      </c>
      <c r="BL208" s="14" t="s">
        <v>131</v>
      </c>
      <c r="BM208" s="155" t="s">
        <v>1245</v>
      </c>
    </row>
    <row r="209" spans="1:65" s="12" customFormat="1" ht="22.9" customHeight="1" x14ac:dyDescent="0.2">
      <c r="B209" s="131"/>
      <c r="D209" s="132" t="s">
        <v>68</v>
      </c>
      <c r="E209" s="141" t="s">
        <v>733</v>
      </c>
      <c r="F209" s="141" t="s">
        <v>734</v>
      </c>
      <c r="J209" s="142">
        <f>BK209</f>
        <v>0</v>
      </c>
      <c r="L209" s="131"/>
      <c r="M209" s="135"/>
      <c r="N209" s="136"/>
      <c r="O209" s="136"/>
      <c r="P209" s="137">
        <f>SUM(P210:P226)</f>
        <v>107.136</v>
      </c>
      <c r="Q209" s="136"/>
      <c r="R209" s="137">
        <f>SUM(R210:R226)</f>
        <v>0.26675000000000004</v>
      </c>
      <c r="S209" s="136"/>
      <c r="T209" s="138">
        <f>SUM(T210:T226)</f>
        <v>5.3199999999999997E-2</v>
      </c>
      <c r="AR209" s="132" t="s">
        <v>78</v>
      </c>
      <c r="AT209" s="139" t="s">
        <v>68</v>
      </c>
      <c r="AU209" s="139" t="s">
        <v>76</v>
      </c>
      <c r="AY209" s="132" t="s">
        <v>124</v>
      </c>
      <c r="BK209" s="140">
        <f>SUM(BK210:BK226)</f>
        <v>0</v>
      </c>
    </row>
    <row r="210" spans="1:65" s="2" customFormat="1" ht="14.45" customHeight="1" x14ac:dyDescent="0.2">
      <c r="A210" s="26"/>
      <c r="B210" s="143"/>
      <c r="C210" s="144" t="s">
        <v>478</v>
      </c>
      <c r="D210" s="144" t="s">
        <v>127</v>
      </c>
      <c r="E210" s="145" t="s">
        <v>1246</v>
      </c>
      <c r="F210" s="146" t="s">
        <v>1247</v>
      </c>
      <c r="G210" s="147" t="s">
        <v>130</v>
      </c>
      <c r="H210" s="148">
        <v>130</v>
      </c>
      <c r="I210" s="149"/>
      <c r="J210" s="149">
        <f t="shared" ref="J210:J226" si="20">ROUND(I210*H210,2)</f>
        <v>0</v>
      </c>
      <c r="K210" s="150"/>
      <c r="L210" s="27"/>
      <c r="M210" s="151" t="s">
        <v>1</v>
      </c>
      <c r="N210" s="152" t="s">
        <v>34</v>
      </c>
      <c r="O210" s="153">
        <v>0</v>
      </c>
      <c r="P210" s="153">
        <f t="shared" ref="P210:P226" si="21">O210*H210</f>
        <v>0</v>
      </c>
      <c r="Q210" s="153">
        <v>0</v>
      </c>
      <c r="R210" s="153">
        <f t="shared" ref="R210:R226" si="22">Q210*H210</f>
        <v>0</v>
      </c>
      <c r="S210" s="153">
        <v>0</v>
      </c>
      <c r="T210" s="154">
        <f t="shared" ref="T210:T226" si="23">S210*H210</f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55" t="s">
        <v>131</v>
      </c>
      <c r="AT210" s="155" t="s">
        <v>127</v>
      </c>
      <c r="AU210" s="155" t="s">
        <v>78</v>
      </c>
      <c r="AY210" s="14" t="s">
        <v>124</v>
      </c>
      <c r="BE210" s="156">
        <f t="shared" ref="BE210:BE226" si="24">IF(N210="základní",J210,0)</f>
        <v>0</v>
      </c>
      <c r="BF210" s="156">
        <f t="shared" ref="BF210:BF226" si="25">IF(N210="snížená",J210,0)</f>
        <v>0</v>
      </c>
      <c r="BG210" s="156">
        <f t="shared" ref="BG210:BG226" si="26">IF(N210="zákl. přenesená",J210,0)</f>
        <v>0</v>
      </c>
      <c r="BH210" s="156">
        <f t="shared" ref="BH210:BH226" si="27">IF(N210="sníž. přenesená",J210,0)</f>
        <v>0</v>
      </c>
      <c r="BI210" s="156">
        <f t="shared" ref="BI210:BI226" si="28">IF(N210="nulová",J210,0)</f>
        <v>0</v>
      </c>
      <c r="BJ210" s="14" t="s">
        <v>76</v>
      </c>
      <c r="BK210" s="156">
        <f t="shared" ref="BK210:BK226" si="29">ROUND(I210*H210,2)</f>
        <v>0</v>
      </c>
      <c r="BL210" s="14" t="s">
        <v>131</v>
      </c>
      <c r="BM210" s="155" t="s">
        <v>1248</v>
      </c>
    </row>
    <row r="211" spans="1:65" s="2" customFormat="1" ht="14.45" customHeight="1" x14ac:dyDescent="0.2">
      <c r="A211" s="26"/>
      <c r="B211" s="143"/>
      <c r="C211" s="144" t="s">
        <v>482</v>
      </c>
      <c r="D211" s="144" t="s">
        <v>127</v>
      </c>
      <c r="E211" s="145" t="s">
        <v>1249</v>
      </c>
      <c r="F211" s="146" t="s">
        <v>1250</v>
      </c>
      <c r="G211" s="147" t="s">
        <v>130</v>
      </c>
      <c r="H211" s="148">
        <v>10</v>
      </c>
      <c r="I211" s="149"/>
      <c r="J211" s="149">
        <f t="shared" si="20"/>
        <v>0</v>
      </c>
      <c r="K211" s="150"/>
      <c r="L211" s="27"/>
      <c r="M211" s="151" t="s">
        <v>1</v>
      </c>
      <c r="N211" s="152" t="s">
        <v>34</v>
      </c>
      <c r="O211" s="153">
        <v>0.10299999999999999</v>
      </c>
      <c r="P211" s="153">
        <f t="shared" si="21"/>
        <v>1.03</v>
      </c>
      <c r="Q211" s="153">
        <v>5.0000000000000002E-5</v>
      </c>
      <c r="R211" s="153">
        <f t="shared" si="22"/>
        <v>5.0000000000000001E-4</v>
      </c>
      <c r="S211" s="153">
        <v>5.3200000000000001E-3</v>
      </c>
      <c r="T211" s="154">
        <f t="shared" si="23"/>
        <v>5.3199999999999997E-2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55" t="s">
        <v>131</v>
      </c>
      <c r="AT211" s="155" t="s">
        <v>127</v>
      </c>
      <c r="AU211" s="155" t="s">
        <v>78</v>
      </c>
      <c r="AY211" s="14" t="s">
        <v>124</v>
      </c>
      <c r="BE211" s="156">
        <f t="shared" si="24"/>
        <v>0</v>
      </c>
      <c r="BF211" s="156">
        <f t="shared" si="25"/>
        <v>0</v>
      </c>
      <c r="BG211" s="156">
        <f t="shared" si="26"/>
        <v>0</v>
      </c>
      <c r="BH211" s="156">
        <f t="shared" si="27"/>
        <v>0</v>
      </c>
      <c r="BI211" s="156">
        <f t="shared" si="28"/>
        <v>0</v>
      </c>
      <c r="BJ211" s="14" t="s">
        <v>76</v>
      </c>
      <c r="BK211" s="156">
        <f t="shared" si="29"/>
        <v>0</v>
      </c>
      <c r="BL211" s="14" t="s">
        <v>131</v>
      </c>
      <c r="BM211" s="155" t="s">
        <v>1251</v>
      </c>
    </row>
    <row r="212" spans="1:65" s="2" customFormat="1" ht="24.2" customHeight="1" x14ac:dyDescent="0.2">
      <c r="A212" s="26"/>
      <c r="B212" s="143"/>
      <c r="C212" s="144" t="s">
        <v>485</v>
      </c>
      <c r="D212" s="144" t="s">
        <v>127</v>
      </c>
      <c r="E212" s="145" t="s">
        <v>1252</v>
      </c>
      <c r="F212" s="146" t="s">
        <v>1253</v>
      </c>
      <c r="G212" s="147" t="s">
        <v>130</v>
      </c>
      <c r="H212" s="148">
        <v>5</v>
      </c>
      <c r="I212" s="149"/>
      <c r="J212" s="149">
        <f t="shared" si="20"/>
        <v>0</v>
      </c>
      <c r="K212" s="150"/>
      <c r="L212" s="27"/>
      <c r="M212" s="151" t="s">
        <v>1</v>
      </c>
      <c r="N212" s="152" t="s">
        <v>34</v>
      </c>
      <c r="O212" s="153">
        <v>0</v>
      </c>
      <c r="P212" s="153">
        <f t="shared" si="21"/>
        <v>0</v>
      </c>
      <c r="Q212" s="153">
        <v>0</v>
      </c>
      <c r="R212" s="153">
        <f t="shared" si="22"/>
        <v>0</v>
      </c>
      <c r="S212" s="153">
        <v>0</v>
      </c>
      <c r="T212" s="154">
        <f t="shared" si="23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55" t="s">
        <v>131</v>
      </c>
      <c r="AT212" s="155" t="s">
        <v>127</v>
      </c>
      <c r="AU212" s="155" t="s">
        <v>78</v>
      </c>
      <c r="AY212" s="14" t="s">
        <v>124</v>
      </c>
      <c r="BE212" s="156">
        <f t="shared" si="24"/>
        <v>0</v>
      </c>
      <c r="BF212" s="156">
        <f t="shared" si="25"/>
        <v>0</v>
      </c>
      <c r="BG212" s="156">
        <f t="shared" si="26"/>
        <v>0</v>
      </c>
      <c r="BH212" s="156">
        <f t="shared" si="27"/>
        <v>0</v>
      </c>
      <c r="BI212" s="156">
        <f t="shared" si="28"/>
        <v>0</v>
      </c>
      <c r="BJ212" s="14" t="s">
        <v>76</v>
      </c>
      <c r="BK212" s="156">
        <f t="shared" si="29"/>
        <v>0</v>
      </c>
      <c r="BL212" s="14" t="s">
        <v>131</v>
      </c>
      <c r="BM212" s="155" t="s">
        <v>1254</v>
      </c>
    </row>
    <row r="213" spans="1:65" s="2" customFormat="1" ht="24.2" customHeight="1" x14ac:dyDescent="0.2">
      <c r="A213" s="26"/>
      <c r="B213" s="143"/>
      <c r="C213" s="144" t="s">
        <v>489</v>
      </c>
      <c r="D213" s="144" t="s">
        <v>127</v>
      </c>
      <c r="E213" s="145" t="s">
        <v>1255</v>
      </c>
      <c r="F213" s="146" t="s">
        <v>1256</v>
      </c>
      <c r="G213" s="147" t="s">
        <v>130</v>
      </c>
      <c r="H213" s="148">
        <v>5</v>
      </c>
      <c r="I213" s="149"/>
      <c r="J213" s="149">
        <f t="shared" si="20"/>
        <v>0</v>
      </c>
      <c r="K213" s="150"/>
      <c r="L213" s="27"/>
      <c r="M213" s="151" t="s">
        <v>1</v>
      </c>
      <c r="N213" s="152" t="s">
        <v>34</v>
      </c>
      <c r="O213" s="153">
        <v>0</v>
      </c>
      <c r="P213" s="153">
        <f t="shared" si="21"/>
        <v>0</v>
      </c>
      <c r="Q213" s="153">
        <v>0</v>
      </c>
      <c r="R213" s="153">
        <f t="shared" si="22"/>
        <v>0</v>
      </c>
      <c r="S213" s="153">
        <v>0</v>
      </c>
      <c r="T213" s="154">
        <f t="shared" si="23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55" t="s">
        <v>131</v>
      </c>
      <c r="AT213" s="155" t="s">
        <v>127</v>
      </c>
      <c r="AU213" s="155" t="s">
        <v>78</v>
      </c>
      <c r="AY213" s="14" t="s">
        <v>124</v>
      </c>
      <c r="BE213" s="156">
        <f t="shared" si="24"/>
        <v>0</v>
      </c>
      <c r="BF213" s="156">
        <f t="shared" si="25"/>
        <v>0</v>
      </c>
      <c r="BG213" s="156">
        <f t="shared" si="26"/>
        <v>0</v>
      </c>
      <c r="BH213" s="156">
        <f t="shared" si="27"/>
        <v>0</v>
      </c>
      <c r="BI213" s="156">
        <f t="shared" si="28"/>
        <v>0</v>
      </c>
      <c r="BJ213" s="14" t="s">
        <v>76</v>
      </c>
      <c r="BK213" s="156">
        <f t="shared" si="29"/>
        <v>0</v>
      </c>
      <c r="BL213" s="14" t="s">
        <v>131</v>
      </c>
      <c r="BM213" s="155" t="s">
        <v>1257</v>
      </c>
    </row>
    <row r="214" spans="1:65" s="2" customFormat="1" ht="24.2" customHeight="1" x14ac:dyDescent="0.2">
      <c r="A214" s="26"/>
      <c r="B214" s="143"/>
      <c r="C214" s="144" t="s">
        <v>493</v>
      </c>
      <c r="D214" s="144" t="s">
        <v>127</v>
      </c>
      <c r="E214" s="145" t="s">
        <v>1258</v>
      </c>
      <c r="F214" s="146" t="s">
        <v>1259</v>
      </c>
      <c r="G214" s="147" t="s">
        <v>130</v>
      </c>
      <c r="H214" s="148">
        <v>20</v>
      </c>
      <c r="I214" s="149"/>
      <c r="J214" s="149">
        <f t="shared" si="20"/>
        <v>0</v>
      </c>
      <c r="K214" s="150"/>
      <c r="L214" s="27"/>
      <c r="M214" s="151" t="s">
        <v>1</v>
      </c>
      <c r="N214" s="152" t="s">
        <v>34</v>
      </c>
      <c r="O214" s="153">
        <v>0.373</v>
      </c>
      <c r="P214" s="153">
        <f t="shared" si="21"/>
        <v>7.46</v>
      </c>
      <c r="Q214" s="153">
        <v>2.8400000000000001E-3</v>
      </c>
      <c r="R214" s="153">
        <f t="shared" si="22"/>
        <v>5.6800000000000003E-2</v>
      </c>
      <c r="S214" s="153">
        <v>0</v>
      </c>
      <c r="T214" s="154">
        <f t="shared" si="23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55" t="s">
        <v>131</v>
      </c>
      <c r="AT214" s="155" t="s">
        <v>127</v>
      </c>
      <c r="AU214" s="155" t="s">
        <v>78</v>
      </c>
      <c r="AY214" s="14" t="s">
        <v>124</v>
      </c>
      <c r="BE214" s="156">
        <f t="shared" si="24"/>
        <v>0</v>
      </c>
      <c r="BF214" s="156">
        <f t="shared" si="25"/>
        <v>0</v>
      </c>
      <c r="BG214" s="156">
        <f t="shared" si="26"/>
        <v>0</v>
      </c>
      <c r="BH214" s="156">
        <f t="shared" si="27"/>
        <v>0</v>
      </c>
      <c r="BI214" s="156">
        <f t="shared" si="28"/>
        <v>0</v>
      </c>
      <c r="BJ214" s="14" t="s">
        <v>76</v>
      </c>
      <c r="BK214" s="156">
        <f t="shared" si="29"/>
        <v>0</v>
      </c>
      <c r="BL214" s="14" t="s">
        <v>131</v>
      </c>
      <c r="BM214" s="155" t="s">
        <v>1260</v>
      </c>
    </row>
    <row r="215" spans="1:65" s="2" customFormat="1" ht="24.2" customHeight="1" x14ac:dyDescent="0.2">
      <c r="A215" s="26"/>
      <c r="B215" s="143"/>
      <c r="C215" s="144" t="s">
        <v>497</v>
      </c>
      <c r="D215" s="144" t="s">
        <v>127</v>
      </c>
      <c r="E215" s="145" t="s">
        <v>1261</v>
      </c>
      <c r="F215" s="146" t="s">
        <v>1262</v>
      </c>
      <c r="G215" s="147" t="s">
        <v>130</v>
      </c>
      <c r="H215" s="148">
        <v>15</v>
      </c>
      <c r="I215" s="149"/>
      <c r="J215" s="149">
        <f t="shared" si="20"/>
        <v>0</v>
      </c>
      <c r="K215" s="150"/>
      <c r="L215" s="27"/>
      <c r="M215" s="151" t="s">
        <v>1</v>
      </c>
      <c r="N215" s="152" t="s">
        <v>34</v>
      </c>
      <c r="O215" s="153">
        <v>0</v>
      </c>
      <c r="P215" s="153">
        <f t="shared" si="21"/>
        <v>0</v>
      </c>
      <c r="Q215" s="153">
        <v>0</v>
      </c>
      <c r="R215" s="153">
        <f t="shared" si="22"/>
        <v>0</v>
      </c>
      <c r="S215" s="153">
        <v>0</v>
      </c>
      <c r="T215" s="154">
        <f t="shared" si="23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55" t="s">
        <v>131</v>
      </c>
      <c r="AT215" s="155" t="s">
        <v>127</v>
      </c>
      <c r="AU215" s="155" t="s">
        <v>78</v>
      </c>
      <c r="AY215" s="14" t="s">
        <v>124</v>
      </c>
      <c r="BE215" s="156">
        <f t="shared" si="24"/>
        <v>0</v>
      </c>
      <c r="BF215" s="156">
        <f t="shared" si="25"/>
        <v>0</v>
      </c>
      <c r="BG215" s="156">
        <f t="shared" si="26"/>
        <v>0</v>
      </c>
      <c r="BH215" s="156">
        <f t="shared" si="27"/>
        <v>0</v>
      </c>
      <c r="BI215" s="156">
        <f t="shared" si="28"/>
        <v>0</v>
      </c>
      <c r="BJ215" s="14" t="s">
        <v>76</v>
      </c>
      <c r="BK215" s="156">
        <f t="shared" si="29"/>
        <v>0</v>
      </c>
      <c r="BL215" s="14" t="s">
        <v>131</v>
      </c>
      <c r="BM215" s="155" t="s">
        <v>1263</v>
      </c>
    </row>
    <row r="216" spans="1:65" s="2" customFormat="1" ht="24.2" customHeight="1" x14ac:dyDescent="0.2">
      <c r="A216" s="26"/>
      <c r="B216" s="143"/>
      <c r="C216" s="144" t="s">
        <v>503</v>
      </c>
      <c r="D216" s="144" t="s">
        <v>127</v>
      </c>
      <c r="E216" s="145" t="s">
        <v>1264</v>
      </c>
      <c r="F216" s="146" t="s">
        <v>1265</v>
      </c>
      <c r="G216" s="147" t="s">
        <v>130</v>
      </c>
      <c r="H216" s="148">
        <v>5</v>
      </c>
      <c r="I216" s="149"/>
      <c r="J216" s="149">
        <f t="shared" si="20"/>
        <v>0</v>
      </c>
      <c r="K216" s="150"/>
      <c r="L216" s="27"/>
      <c r="M216" s="151" t="s">
        <v>1</v>
      </c>
      <c r="N216" s="152" t="s">
        <v>34</v>
      </c>
      <c r="O216" s="153">
        <v>0.43099999999999999</v>
      </c>
      <c r="P216" s="153">
        <f t="shared" si="21"/>
        <v>2.1549999999999998</v>
      </c>
      <c r="Q216" s="153">
        <v>4.28E-3</v>
      </c>
      <c r="R216" s="153">
        <f t="shared" si="22"/>
        <v>2.1399999999999999E-2</v>
      </c>
      <c r="S216" s="153">
        <v>0</v>
      </c>
      <c r="T216" s="154">
        <f t="shared" si="23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55" t="s">
        <v>131</v>
      </c>
      <c r="AT216" s="155" t="s">
        <v>127</v>
      </c>
      <c r="AU216" s="155" t="s">
        <v>78</v>
      </c>
      <c r="AY216" s="14" t="s">
        <v>124</v>
      </c>
      <c r="BE216" s="156">
        <f t="shared" si="24"/>
        <v>0</v>
      </c>
      <c r="BF216" s="156">
        <f t="shared" si="25"/>
        <v>0</v>
      </c>
      <c r="BG216" s="156">
        <f t="shared" si="26"/>
        <v>0</v>
      </c>
      <c r="BH216" s="156">
        <f t="shared" si="27"/>
        <v>0</v>
      </c>
      <c r="BI216" s="156">
        <f t="shared" si="28"/>
        <v>0</v>
      </c>
      <c r="BJ216" s="14" t="s">
        <v>76</v>
      </c>
      <c r="BK216" s="156">
        <f t="shared" si="29"/>
        <v>0</v>
      </c>
      <c r="BL216" s="14" t="s">
        <v>131</v>
      </c>
      <c r="BM216" s="155" t="s">
        <v>1266</v>
      </c>
    </row>
    <row r="217" spans="1:65" s="2" customFormat="1" ht="14.45" customHeight="1" x14ac:dyDescent="0.2">
      <c r="A217" s="26"/>
      <c r="B217" s="143"/>
      <c r="C217" s="144" t="s">
        <v>507</v>
      </c>
      <c r="D217" s="144" t="s">
        <v>127</v>
      </c>
      <c r="E217" s="145" t="s">
        <v>756</v>
      </c>
      <c r="F217" s="146" t="s">
        <v>757</v>
      </c>
      <c r="G217" s="147" t="s">
        <v>130</v>
      </c>
      <c r="H217" s="148">
        <v>50</v>
      </c>
      <c r="I217" s="149"/>
      <c r="J217" s="149">
        <f t="shared" si="20"/>
        <v>0</v>
      </c>
      <c r="K217" s="150"/>
      <c r="L217" s="27"/>
      <c r="M217" s="151" t="s">
        <v>1</v>
      </c>
      <c r="N217" s="152" t="s">
        <v>34</v>
      </c>
      <c r="O217" s="153">
        <v>0</v>
      </c>
      <c r="P217" s="153">
        <f t="shared" si="21"/>
        <v>0</v>
      </c>
      <c r="Q217" s="153">
        <v>0</v>
      </c>
      <c r="R217" s="153">
        <f t="shared" si="22"/>
        <v>0</v>
      </c>
      <c r="S217" s="153">
        <v>0</v>
      </c>
      <c r="T217" s="154">
        <f t="shared" si="23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55" t="s">
        <v>131</v>
      </c>
      <c r="AT217" s="155" t="s">
        <v>127</v>
      </c>
      <c r="AU217" s="155" t="s">
        <v>78</v>
      </c>
      <c r="AY217" s="14" t="s">
        <v>124</v>
      </c>
      <c r="BE217" s="156">
        <f t="shared" si="24"/>
        <v>0</v>
      </c>
      <c r="BF217" s="156">
        <f t="shared" si="25"/>
        <v>0</v>
      </c>
      <c r="BG217" s="156">
        <f t="shared" si="26"/>
        <v>0</v>
      </c>
      <c r="BH217" s="156">
        <f t="shared" si="27"/>
        <v>0</v>
      </c>
      <c r="BI217" s="156">
        <f t="shared" si="28"/>
        <v>0</v>
      </c>
      <c r="BJ217" s="14" t="s">
        <v>76</v>
      </c>
      <c r="BK217" s="156">
        <f t="shared" si="29"/>
        <v>0</v>
      </c>
      <c r="BL217" s="14" t="s">
        <v>131</v>
      </c>
      <c r="BM217" s="155" t="s">
        <v>1267</v>
      </c>
    </row>
    <row r="218" spans="1:65" s="2" customFormat="1" ht="14.45" customHeight="1" x14ac:dyDescent="0.2">
      <c r="A218" s="26"/>
      <c r="B218" s="143"/>
      <c r="C218" s="144" t="s">
        <v>511</v>
      </c>
      <c r="D218" s="144" t="s">
        <v>127</v>
      </c>
      <c r="E218" s="145" t="s">
        <v>1268</v>
      </c>
      <c r="F218" s="146" t="s">
        <v>1269</v>
      </c>
      <c r="G218" s="147" t="s">
        <v>159</v>
      </c>
      <c r="H218" s="148">
        <v>10</v>
      </c>
      <c r="I218" s="149"/>
      <c r="J218" s="149">
        <f t="shared" si="20"/>
        <v>0</v>
      </c>
      <c r="K218" s="150"/>
      <c r="L218" s="27"/>
      <c r="M218" s="151" t="s">
        <v>1</v>
      </c>
      <c r="N218" s="152" t="s">
        <v>34</v>
      </c>
      <c r="O218" s="153">
        <v>0</v>
      </c>
      <c r="P218" s="153">
        <f t="shared" si="21"/>
        <v>0</v>
      </c>
      <c r="Q218" s="153">
        <v>0</v>
      </c>
      <c r="R218" s="153">
        <f t="shared" si="22"/>
        <v>0</v>
      </c>
      <c r="S218" s="153">
        <v>0</v>
      </c>
      <c r="T218" s="154">
        <f t="shared" si="23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55" t="s">
        <v>131</v>
      </c>
      <c r="AT218" s="155" t="s">
        <v>127</v>
      </c>
      <c r="AU218" s="155" t="s">
        <v>78</v>
      </c>
      <c r="AY218" s="14" t="s">
        <v>124</v>
      </c>
      <c r="BE218" s="156">
        <f t="shared" si="24"/>
        <v>0</v>
      </c>
      <c r="BF218" s="156">
        <f t="shared" si="25"/>
        <v>0</v>
      </c>
      <c r="BG218" s="156">
        <f t="shared" si="26"/>
        <v>0</v>
      </c>
      <c r="BH218" s="156">
        <f t="shared" si="27"/>
        <v>0</v>
      </c>
      <c r="BI218" s="156">
        <f t="shared" si="28"/>
        <v>0</v>
      </c>
      <c r="BJ218" s="14" t="s">
        <v>76</v>
      </c>
      <c r="BK218" s="156">
        <f t="shared" si="29"/>
        <v>0</v>
      </c>
      <c r="BL218" s="14" t="s">
        <v>131</v>
      </c>
      <c r="BM218" s="155" t="s">
        <v>1270</v>
      </c>
    </row>
    <row r="219" spans="1:65" s="2" customFormat="1" ht="14.45" customHeight="1" x14ac:dyDescent="0.2">
      <c r="A219" s="26"/>
      <c r="B219" s="143"/>
      <c r="C219" s="144" t="s">
        <v>515</v>
      </c>
      <c r="D219" s="144" t="s">
        <v>127</v>
      </c>
      <c r="E219" s="145" t="s">
        <v>1271</v>
      </c>
      <c r="F219" s="146" t="s">
        <v>1272</v>
      </c>
      <c r="G219" s="147" t="s">
        <v>159</v>
      </c>
      <c r="H219" s="148">
        <v>69</v>
      </c>
      <c r="I219" s="149"/>
      <c r="J219" s="149">
        <f t="shared" si="20"/>
        <v>0</v>
      </c>
      <c r="K219" s="150"/>
      <c r="L219" s="27"/>
      <c r="M219" s="151" t="s">
        <v>1</v>
      </c>
      <c r="N219" s="152" t="s">
        <v>34</v>
      </c>
      <c r="O219" s="153">
        <v>0</v>
      </c>
      <c r="P219" s="153">
        <f t="shared" si="21"/>
        <v>0</v>
      </c>
      <c r="Q219" s="153">
        <v>0</v>
      </c>
      <c r="R219" s="153">
        <f t="shared" si="22"/>
        <v>0</v>
      </c>
      <c r="S219" s="153">
        <v>0</v>
      </c>
      <c r="T219" s="154">
        <f t="shared" si="23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55" t="s">
        <v>131</v>
      </c>
      <c r="AT219" s="155" t="s">
        <v>127</v>
      </c>
      <c r="AU219" s="155" t="s">
        <v>78</v>
      </c>
      <c r="AY219" s="14" t="s">
        <v>124</v>
      </c>
      <c r="BE219" s="156">
        <f t="shared" si="24"/>
        <v>0</v>
      </c>
      <c r="BF219" s="156">
        <f t="shared" si="25"/>
        <v>0</v>
      </c>
      <c r="BG219" s="156">
        <f t="shared" si="26"/>
        <v>0</v>
      </c>
      <c r="BH219" s="156">
        <f t="shared" si="27"/>
        <v>0</v>
      </c>
      <c r="BI219" s="156">
        <f t="shared" si="28"/>
        <v>0</v>
      </c>
      <c r="BJ219" s="14" t="s">
        <v>76</v>
      </c>
      <c r="BK219" s="156">
        <f t="shared" si="29"/>
        <v>0</v>
      </c>
      <c r="BL219" s="14" t="s">
        <v>131</v>
      </c>
      <c r="BM219" s="155" t="s">
        <v>1273</v>
      </c>
    </row>
    <row r="220" spans="1:65" s="2" customFormat="1" ht="24.2" customHeight="1" x14ac:dyDescent="0.2">
      <c r="A220" s="26"/>
      <c r="B220" s="143"/>
      <c r="C220" s="144" t="s">
        <v>518</v>
      </c>
      <c r="D220" s="144" t="s">
        <v>127</v>
      </c>
      <c r="E220" s="145" t="s">
        <v>1274</v>
      </c>
      <c r="F220" s="146" t="s">
        <v>1275</v>
      </c>
      <c r="G220" s="147" t="s">
        <v>130</v>
      </c>
      <c r="H220" s="148">
        <v>110</v>
      </c>
      <c r="I220" s="149"/>
      <c r="J220" s="149">
        <f t="shared" si="20"/>
        <v>0</v>
      </c>
      <c r="K220" s="150"/>
      <c r="L220" s="27"/>
      <c r="M220" s="151" t="s">
        <v>1</v>
      </c>
      <c r="N220" s="152" t="s">
        <v>34</v>
      </c>
      <c r="O220" s="153">
        <v>0.40899999999999997</v>
      </c>
      <c r="P220" s="153">
        <f t="shared" si="21"/>
        <v>44.989999999999995</v>
      </c>
      <c r="Q220" s="153">
        <v>4.6000000000000001E-4</v>
      </c>
      <c r="R220" s="153">
        <f t="shared" si="22"/>
        <v>5.0599999999999999E-2</v>
      </c>
      <c r="S220" s="153">
        <v>0</v>
      </c>
      <c r="T220" s="154">
        <f t="shared" si="23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55" t="s">
        <v>131</v>
      </c>
      <c r="AT220" s="155" t="s">
        <v>127</v>
      </c>
      <c r="AU220" s="155" t="s">
        <v>78</v>
      </c>
      <c r="AY220" s="14" t="s">
        <v>124</v>
      </c>
      <c r="BE220" s="156">
        <f t="shared" si="24"/>
        <v>0</v>
      </c>
      <c r="BF220" s="156">
        <f t="shared" si="25"/>
        <v>0</v>
      </c>
      <c r="BG220" s="156">
        <f t="shared" si="26"/>
        <v>0</v>
      </c>
      <c r="BH220" s="156">
        <f t="shared" si="27"/>
        <v>0</v>
      </c>
      <c r="BI220" s="156">
        <f t="shared" si="28"/>
        <v>0</v>
      </c>
      <c r="BJ220" s="14" t="s">
        <v>76</v>
      </c>
      <c r="BK220" s="156">
        <f t="shared" si="29"/>
        <v>0</v>
      </c>
      <c r="BL220" s="14" t="s">
        <v>131</v>
      </c>
      <c r="BM220" s="155" t="s">
        <v>1276</v>
      </c>
    </row>
    <row r="221" spans="1:65" s="2" customFormat="1" ht="24.2" customHeight="1" x14ac:dyDescent="0.2">
      <c r="A221" s="26"/>
      <c r="B221" s="143"/>
      <c r="C221" s="144" t="s">
        <v>521</v>
      </c>
      <c r="D221" s="144" t="s">
        <v>127</v>
      </c>
      <c r="E221" s="145" t="s">
        <v>1277</v>
      </c>
      <c r="F221" s="146" t="s">
        <v>1278</v>
      </c>
      <c r="G221" s="147" t="s">
        <v>130</v>
      </c>
      <c r="H221" s="148">
        <v>30</v>
      </c>
      <c r="I221" s="149"/>
      <c r="J221" s="149">
        <f t="shared" si="20"/>
        <v>0</v>
      </c>
      <c r="K221" s="150"/>
      <c r="L221" s="27"/>
      <c r="M221" s="151" t="s">
        <v>1</v>
      </c>
      <c r="N221" s="152" t="s">
        <v>34</v>
      </c>
      <c r="O221" s="153">
        <v>0</v>
      </c>
      <c r="P221" s="153">
        <f t="shared" si="21"/>
        <v>0</v>
      </c>
      <c r="Q221" s="153">
        <v>0</v>
      </c>
      <c r="R221" s="153">
        <f t="shared" si="22"/>
        <v>0</v>
      </c>
      <c r="S221" s="153">
        <v>0</v>
      </c>
      <c r="T221" s="154">
        <f t="shared" si="23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55" t="s">
        <v>131</v>
      </c>
      <c r="AT221" s="155" t="s">
        <v>127</v>
      </c>
      <c r="AU221" s="155" t="s">
        <v>78</v>
      </c>
      <c r="AY221" s="14" t="s">
        <v>124</v>
      </c>
      <c r="BE221" s="156">
        <f t="shared" si="24"/>
        <v>0</v>
      </c>
      <c r="BF221" s="156">
        <f t="shared" si="25"/>
        <v>0</v>
      </c>
      <c r="BG221" s="156">
        <f t="shared" si="26"/>
        <v>0</v>
      </c>
      <c r="BH221" s="156">
        <f t="shared" si="27"/>
        <v>0</v>
      </c>
      <c r="BI221" s="156">
        <f t="shared" si="28"/>
        <v>0</v>
      </c>
      <c r="BJ221" s="14" t="s">
        <v>76</v>
      </c>
      <c r="BK221" s="156">
        <f t="shared" si="29"/>
        <v>0</v>
      </c>
      <c r="BL221" s="14" t="s">
        <v>131</v>
      </c>
      <c r="BM221" s="155" t="s">
        <v>1279</v>
      </c>
    </row>
    <row r="222" spans="1:65" s="2" customFormat="1" ht="24.2" customHeight="1" x14ac:dyDescent="0.2">
      <c r="A222" s="26"/>
      <c r="B222" s="143"/>
      <c r="C222" s="144" t="s">
        <v>524</v>
      </c>
      <c r="D222" s="144" t="s">
        <v>127</v>
      </c>
      <c r="E222" s="145" t="s">
        <v>1280</v>
      </c>
      <c r="F222" s="146" t="s">
        <v>1281</v>
      </c>
      <c r="G222" s="147" t="s">
        <v>130</v>
      </c>
      <c r="H222" s="148">
        <v>24</v>
      </c>
      <c r="I222" s="149"/>
      <c r="J222" s="149">
        <f t="shared" si="20"/>
        <v>0</v>
      </c>
      <c r="K222" s="150"/>
      <c r="L222" s="27"/>
      <c r="M222" s="151" t="s">
        <v>1</v>
      </c>
      <c r="N222" s="152" t="s">
        <v>34</v>
      </c>
      <c r="O222" s="153">
        <v>0.42399999999999999</v>
      </c>
      <c r="P222" s="153">
        <f t="shared" si="21"/>
        <v>10.176</v>
      </c>
      <c r="Q222" s="153">
        <v>6.9999999999999999E-4</v>
      </c>
      <c r="R222" s="153">
        <f t="shared" si="22"/>
        <v>1.6799999999999999E-2</v>
      </c>
      <c r="S222" s="153">
        <v>0</v>
      </c>
      <c r="T222" s="154">
        <f t="shared" si="23"/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55" t="s">
        <v>131</v>
      </c>
      <c r="AT222" s="155" t="s">
        <v>127</v>
      </c>
      <c r="AU222" s="155" t="s">
        <v>78</v>
      </c>
      <c r="AY222" s="14" t="s">
        <v>124</v>
      </c>
      <c r="BE222" s="156">
        <f t="shared" si="24"/>
        <v>0</v>
      </c>
      <c r="BF222" s="156">
        <f t="shared" si="25"/>
        <v>0</v>
      </c>
      <c r="BG222" s="156">
        <f t="shared" si="26"/>
        <v>0</v>
      </c>
      <c r="BH222" s="156">
        <f t="shared" si="27"/>
        <v>0</v>
      </c>
      <c r="BI222" s="156">
        <f t="shared" si="28"/>
        <v>0</v>
      </c>
      <c r="BJ222" s="14" t="s">
        <v>76</v>
      </c>
      <c r="BK222" s="156">
        <f t="shared" si="29"/>
        <v>0</v>
      </c>
      <c r="BL222" s="14" t="s">
        <v>131</v>
      </c>
      <c r="BM222" s="155" t="s">
        <v>1282</v>
      </c>
    </row>
    <row r="223" spans="1:65" s="2" customFormat="1" ht="24.2" customHeight="1" x14ac:dyDescent="0.2">
      <c r="A223" s="26"/>
      <c r="B223" s="143"/>
      <c r="C223" s="144" t="s">
        <v>527</v>
      </c>
      <c r="D223" s="144" t="s">
        <v>127</v>
      </c>
      <c r="E223" s="145" t="s">
        <v>1283</v>
      </c>
      <c r="F223" s="146" t="s">
        <v>1284</v>
      </c>
      <c r="G223" s="147" t="s">
        <v>130</v>
      </c>
      <c r="H223" s="148">
        <v>95</v>
      </c>
      <c r="I223" s="149"/>
      <c r="J223" s="149">
        <f t="shared" si="20"/>
        <v>0</v>
      </c>
      <c r="K223" s="150"/>
      <c r="L223" s="27"/>
      <c r="M223" s="151" t="s">
        <v>1</v>
      </c>
      <c r="N223" s="152" t="s">
        <v>34</v>
      </c>
      <c r="O223" s="153">
        <v>0.435</v>
      </c>
      <c r="P223" s="153">
        <f t="shared" si="21"/>
        <v>41.325000000000003</v>
      </c>
      <c r="Q223" s="153">
        <v>1.2700000000000001E-3</v>
      </c>
      <c r="R223" s="153">
        <f t="shared" si="22"/>
        <v>0.12065000000000001</v>
      </c>
      <c r="S223" s="153">
        <v>0</v>
      </c>
      <c r="T223" s="154">
        <f t="shared" si="23"/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55" t="s">
        <v>131</v>
      </c>
      <c r="AT223" s="155" t="s">
        <v>127</v>
      </c>
      <c r="AU223" s="155" t="s">
        <v>78</v>
      </c>
      <c r="AY223" s="14" t="s">
        <v>124</v>
      </c>
      <c r="BE223" s="156">
        <f t="shared" si="24"/>
        <v>0</v>
      </c>
      <c r="BF223" s="156">
        <f t="shared" si="25"/>
        <v>0</v>
      </c>
      <c r="BG223" s="156">
        <f t="shared" si="26"/>
        <v>0</v>
      </c>
      <c r="BH223" s="156">
        <f t="shared" si="27"/>
        <v>0</v>
      </c>
      <c r="BI223" s="156">
        <f t="shared" si="28"/>
        <v>0</v>
      </c>
      <c r="BJ223" s="14" t="s">
        <v>76</v>
      </c>
      <c r="BK223" s="156">
        <f t="shared" si="29"/>
        <v>0</v>
      </c>
      <c r="BL223" s="14" t="s">
        <v>131</v>
      </c>
      <c r="BM223" s="155" t="s">
        <v>1285</v>
      </c>
    </row>
    <row r="224" spans="1:65" s="2" customFormat="1" ht="14.45" customHeight="1" x14ac:dyDescent="0.2">
      <c r="A224" s="26"/>
      <c r="B224" s="143"/>
      <c r="C224" s="144" t="s">
        <v>530</v>
      </c>
      <c r="D224" s="144" t="s">
        <v>127</v>
      </c>
      <c r="E224" s="145" t="s">
        <v>764</v>
      </c>
      <c r="F224" s="146" t="s">
        <v>765</v>
      </c>
      <c r="G224" s="147" t="s">
        <v>130</v>
      </c>
      <c r="H224" s="148">
        <v>259</v>
      </c>
      <c r="I224" s="149"/>
      <c r="J224" s="149">
        <f t="shared" si="20"/>
        <v>0</v>
      </c>
      <c r="K224" s="150"/>
      <c r="L224" s="27"/>
      <c r="M224" s="151" t="s">
        <v>1</v>
      </c>
      <c r="N224" s="152" t="s">
        <v>34</v>
      </c>
      <c r="O224" s="153">
        <v>0</v>
      </c>
      <c r="P224" s="153">
        <f t="shared" si="21"/>
        <v>0</v>
      </c>
      <c r="Q224" s="153">
        <v>0</v>
      </c>
      <c r="R224" s="153">
        <f t="shared" si="22"/>
        <v>0</v>
      </c>
      <c r="S224" s="153">
        <v>0</v>
      </c>
      <c r="T224" s="154">
        <f t="shared" si="23"/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55" t="s">
        <v>131</v>
      </c>
      <c r="AT224" s="155" t="s">
        <v>127</v>
      </c>
      <c r="AU224" s="155" t="s">
        <v>78</v>
      </c>
      <c r="AY224" s="14" t="s">
        <v>124</v>
      </c>
      <c r="BE224" s="156">
        <f t="shared" si="24"/>
        <v>0</v>
      </c>
      <c r="BF224" s="156">
        <f t="shared" si="25"/>
        <v>0</v>
      </c>
      <c r="BG224" s="156">
        <f t="shared" si="26"/>
        <v>0</v>
      </c>
      <c r="BH224" s="156">
        <f t="shared" si="27"/>
        <v>0</v>
      </c>
      <c r="BI224" s="156">
        <f t="shared" si="28"/>
        <v>0</v>
      </c>
      <c r="BJ224" s="14" t="s">
        <v>76</v>
      </c>
      <c r="BK224" s="156">
        <f t="shared" si="29"/>
        <v>0</v>
      </c>
      <c r="BL224" s="14" t="s">
        <v>131</v>
      </c>
      <c r="BM224" s="155" t="s">
        <v>1286</v>
      </c>
    </row>
    <row r="225" spans="1:65" s="2" customFormat="1" ht="24.2" customHeight="1" x14ac:dyDescent="0.2">
      <c r="A225" s="26"/>
      <c r="B225" s="143"/>
      <c r="C225" s="144" t="s">
        <v>533</v>
      </c>
      <c r="D225" s="144" t="s">
        <v>127</v>
      </c>
      <c r="E225" s="145" t="s">
        <v>768</v>
      </c>
      <c r="F225" s="146" t="s">
        <v>769</v>
      </c>
      <c r="G225" s="147" t="s">
        <v>234</v>
      </c>
      <c r="H225" s="148">
        <v>1948.663</v>
      </c>
      <c r="I225" s="149"/>
      <c r="J225" s="149">
        <f t="shared" si="20"/>
        <v>0</v>
      </c>
      <c r="K225" s="150"/>
      <c r="L225" s="27"/>
      <c r="M225" s="151" t="s">
        <v>1</v>
      </c>
      <c r="N225" s="152" t="s">
        <v>34</v>
      </c>
      <c r="O225" s="153">
        <v>0</v>
      </c>
      <c r="P225" s="153">
        <f t="shared" si="21"/>
        <v>0</v>
      </c>
      <c r="Q225" s="153">
        <v>0</v>
      </c>
      <c r="R225" s="153">
        <f t="shared" si="22"/>
        <v>0</v>
      </c>
      <c r="S225" s="153">
        <v>0</v>
      </c>
      <c r="T225" s="154">
        <f t="shared" si="23"/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55" t="s">
        <v>131</v>
      </c>
      <c r="AT225" s="155" t="s">
        <v>127</v>
      </c>
      <c r="AU225" s="155" t="s">
        <v>78</v>
      </c>
      <c r="AY225" s="14" t="s">
        <v>124</v>
      </c>
      <c r="BE225" s="156">
        <f t="shared" si="24"/>
        <v>0</v>
      </c>
      <c r="BF225" s="156">
        <f t="shared" si="25"/>
        <v>0</v>
      </c>
      <c r="BG225" s="156">
        <f t="shared" si="26"/>
        <v>0</v>
      </c>
      <c r="BH225" s="156">
        <f t="shared" si="27"/>
        <v>0</v>
      </c>
      <c r="BI225" s="156">
        <f t="shared" si="28"/>
        <v>0</v>
      </c>
      <c r="BJ225" s="14" t="s">
        <v>76</v>
      </c>
      <c r="BK225" s="156">
        <f t="shared" si="29"/>
        <v>0</v>
      </c>
      <c r="BL225" s="14" t="s">
        <v>131</v>
      </c>
      <c r="BM225" s="155" t="s">
        <v>1287</v>
      </c>
    </row>
    <row r="226" spans="1:65" s="2" customFormat="1" ht="24.2" customHeight="1" x14ac:dyDescent="0.2">
      <c r="A226" s="26"/>
      <c r="B226" s="143"/>
      <c r="C226" s="144" t="s">
        <v>536</v>
      </c>
      <c r="D226" s="144" t="s">
        <v>127</v>
      </c>
      <c r="E226" s="145" t="s">
        <v>772</v>
      </c>
      <c r="F226" s="146" t="s">
        <v>773</v>
      </c>
      <c r="G226" s="147" t="s">
        <v>234</v>
      </c>
      <c r="H226" s="148">
        <v>1948.663</v>
      </c>
      <c r="I226" s="149"/>
      <c r="J226" s="149">
        <f t="shared" si="20"/>
        <v>0</v>
      </c>
      <c r="K226" s="150"/>
      <c r="L226" s="27"/>
      <c r="M226" s="151" t="s">
        <v>1</v>
      </c>
      <c r="N226" s="152" t="s">
        <v>34</v>
      </c>
      <c r="O226" s="153">
        <v>0</v>
      </c>
      <c r="P226" s="153">
        <f t="shared" si="21"/>
        <v>0</v>
      </c>
      <c r="Q226" s="153">
        <v>0</v>
      </c>
      <c r="R226" s="153">
        <f t="shared" si="22"/>
        <v>0</v>
      </c>
      <c r="S226" s="153">
        <v>0</v>
      </c>
      <c r="T226" s="154">
        <f t="shared" si="23"/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55" t="s">
        <v>131</v>
      </c>
      <c r="AT226" s="155" t="s">
        <v>127</v>
      </c>
      <c r="AU226" s="155" t="s">
        <v>78</v>
      </c>
      <c r="AY226" s="14" t="s">
        <v>124</v>
      </c>
      <c r="BE226" s="156">
        <f t="shared" si="24"/>
        <v>0</v>
      </c>
      <c r="BF226" s="156">
        <f t="shared" si="25"/>
        <v>0</v>
      </c>
      <c r="BG226" s="156">
        <f t="shared" si="26"/>
        <v>0</v>
      </c>
      <c r="BH226" s="156">
        <f t="shared" si="27"/>
        <v>0</v>
      </c>
      <c r="BI226" s="156">
        <f t="shared" si="28"/>
        <v>0</v>
      </c>
      <c r="BJ226" s="14" t="s">
        <v>76</v>
      </c>
      <c r="BK226" s="156">
        <f t="shared" si="29"/>
        <v>0</v>
      </c>
      <c r="BL226" s="14" t="s">
        <v>131</v>
      </c>
      <c r="BM226" s="155" t="s">
        <v>1288</v>
      </c>
    </row>
    <row r="227" spans="1:65" s="12" customFormat="1" ht="22.9" customHeight="1" x14ac:dyDescent="0.2">
      <c r="B227" s="131"/>
      <c r="D227" s="132" t="s">
        <v>68</v>
      </c>
      <c r="E227" s="141" t="s">
        <v>775</v>
      </c>
      <c r="F227" s="141" t="s">
        <v>776</v>
      </c>
      <c r="J227" s="142">
        <f>BK227</f>
        <v>0</v>
      </c>
      <c r="L227" s="131"/>
      <c r="M227" s="135"/>
      <c r="N227" s="136"/>
      <c r="O227" s="136"/>
      <c r="P227" s="137">
        <f>SUM(P228:P256)</f>
        <v>0.7</v>
      </c>
      <c r="Q227" s="136"/>
      <c r="R227" s="137">
        <f>SUM(R228:R256)</f>
        <v>4.8000000000000001E-4</v>
      </c>
      <c r="S227" s="136"/>
      <c r="T227" s="138">
        <f>SUM(T228:T256)</f>
        <v>0</v>
      </c>
      <c r="AR227" s="132" t="s">
        <v>78</v>
      </c>
      <c r="AT227" s="139" t="s">
        <v>68</v>
      </c>
      <c r="AU227" s="139" t="s">
        <v>76</v>
      </c>
      <c r="AY227" s="132" t="s">
        <v>124</v>
      </c>
      <c r="BK227" s="140">
        <f>SUM(BK228:BK256)</f>
        <v>0</v>
      </c>
    </row>
    <row r="228" spans="1:65" s="2" customFormat="1" ht="24.2" customHeight="1" x14ac:dyDescent="0.2">
      <c r="A228" s="26"/>
      <c r="B228" s="143"/>
      <c r="C228" s="144" t="s">
        <v>539</v>
      </c>
      <c r="D228" s="144" t="s">
        <v>127</v>
      </c>
      <c r="E228" s="145" t="s">
        <v>1289</v>
      </c>
      <c r="F228" s="146" t="s">
        <v>1290</v>
      </c>
      <c r="G228" s="147" t="s">
        <v>646</v>
      </c>
      <c r="H228" s="148">
        <v>75</v>
      </c>
      <c r="I228" s="149"/>
      <c r="J228" s="149">
        <f>ROUND(I228*H228,2)</f>
        <v>0</v>
      </c>
      <c r="K228" s="150"/>
      <c r="L228" s="27"/>
      <c r="M228" s="151" t="s">
        <v>1</v>
      </c>
      <c r="N228" s="152" t="s">
        <v>34</v>
      </c>
      <c r="O228" s="153">
        <v>0</v>
      </c>
      <c r="P228" s="153">
        <f>O228*H228</f>
        <v>0</v>
      </c>
      <c r="Q228" s="153">
        <v>0</v>
      </c>
      <c r="R228" s="153">
        <f>Q228*H228</f>
        <v>0</v>
      </c>
      <c r="S228" s="153">
        <v>0</v>
      </c>
      <c r="T228" s="154">
        <f>S228*H228</f>
        <v>0</v>
      </c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55" t="s">
        <v>131</v>
      </c>
      <c r="AT228" s="155" t="s">
        <v>127</v>
      </c>
      <c r="AU228" s="155" t="s">
        <v>78</v>
      </c>
      <c r="AY228" s="14" t="s">
        <v>124</v>
      </c>
      <c r="BE228" s="156">
        <f>IF(N228="základní",J228,0)</f>
        <v>0</v>
      </c>
      <c r="BF228" s="156">
        <f>IF(N228="snížená",J228,0)</f>
        <v>0</v>
      </c>
      <c r="BG228" s="156">
        <f>IF(N228="zákl. přenesená",J228,0)</f>
        <v>0</v>
      </c>
      <c r="BH228" s="156">
        <f>IF(N228="sníž. přenesená",J228,0)</f>
        <v>0</v>
      </c>
      <c r="BI228" s="156">
        <f>IF(N228="nulová",J228,0)</f>
        <v>0</v>
      </c>
      <c r="BJ228" s="14" t="s">
        <v>76</v>
      </c>
      <c r="BK228" s="156">
        <f>ROUND(I228*H228,2)</f>
        <v>0</v>
      </c>
      <c r="BL228" s="14" t="s">
        <v>131</v>
      </c>
      <c r="BM228" s="155" t="s">
        <v>1291</v>
      </c>
    </row>
    <row r="229" spans="1:65" s="2" customFormat="1" x14ac:dyDescent="0.2">
      <c r="A229" s="26"/>
      <c r="B229" s="27"/>
      <c r="C229" s="26"/>
      <c r="D229" s="165" t="s">
        <v>955</v>
      </c>
      <c r="E229" s="26"/>
      <c r="F229" s="166"/>
      <c r="G229" s="26"/>
      <c r="H229" s="26"/>
      <c r="I229" s="26"/>
      <c r="J229" s="26"/>
      <c r="K229" s="26"/>
      <c r="L229" s="27"/>
      <c r="M229" s="167"/>
      <c r="N229" s="168"/>
      <c r="O229" s="52"/>
      <c r="P229" s="52"/>
      <c r="Q229" s="52"/>
      <c r="R229" s="52"/>
      <c r="S229" s="52"/>
      <c r="T229" s="53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T229" s="14" t="s">
        <v>955</v>
      </c>
      <c r="AU229" s="14" t="s">
        <v>78</v>
      </c>
    </row>
    <row r="230" spans="1:65" s="2" customFormat="1" ht="37.9" customHeight="1" x14ac:dyDescent="0.2">
      <c r="A230" s="26"/>
      <c r="B230" s="143"/>
      <c r="C230" s="144" t="s">
        <v>542</v>
      </c>
      <c r="D230" s="144" t="s">
        <v>127</v>
      </c>
      <c r="E230" s="145" t="s">
        <v>1292</v>
      </c>
      <c r="F230" s="146" t="s">
        <v>1293</v>
      </c>
      <c r="G230" s="147" t="s">
        <v>159</v>
      </c>
      <c r="H230" s="148">
        <v>14</v>
      </c>
      <c r="I230" s="149"/>
      <c r="J230" s="149">
        <f t="shared" ref="J230:J240" si="30">ROUND(I230*H230,2)</f>
        <v>0</v>
      </c>
      <c r="K230" s="150"/>
      <c r="L230" s="27"/>
      <c r="M230" s="151" t="s">
        <v>1</v>
      </c>
      <c r="N230" s="152" t="s">
        <v>34</v>
      </c>
      <c r="O230" s="153">
        <v>0</v>
      </c>
      <c r="P230" s="153">
        <f t="shared" ref="P230:P240" si="31">O230*H230</f>
        <v>0</v>
      </c>
      <c r="Q230" s="153">
        <v>0</v>
      </c>
      <c r="R230" s="153">
        <f t="shared" ref="R230:R240" si="32">Q230*H230</f>
        <v>0</v>
      </c>
      <c r="S230" s="153">
        <v>0</v>
      </c>
      <c r="T230" s="154">
        <f t="shared" ref="T230:T240" si="33">S230*H230</f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55" t="s">
        <v>131</v>
      </c>
      <c r="AT230" s="155" t="s">
        <v>127</v>
      </c>
      <c r="AU230" s="155" t="s">
        <v>78</v>
      </c>
      <c r="AY230" s="14" t="s">
        <v>124</v>
      </c>
      <c r="BE230" s="156">
        <f t="shared" ref="BE230:BE240" si="34">IF(N230="základní",J230,0)</f>
        <v>0</v>
      </c>
      <c r="BF230" s="156">
        <f t="shared" ref="BF230:BF240" si="35">IF(N230="snížená",J230,0)</f>
        <v>0</v>
      </c>
      <c r="BG230" s="156">
        <f t="shared" ref="BG230:BG240" si="36">IF(N230="zákl. přenesená",J230,0)</f>
        <v>0</v>
      </c>
      <c r="BH230" s="156">
        <f t="shared" ref="BH230:BH240" si="37">IF(N230="sníž. přenesená",J230,0)</f>
        <v>0</v>
      </c>
      <c r="BI230" s="156">
        <f t="shared" ref="BI230:BI240" si="38">IF(N230="nulová",J230,0)</f>
        <v>0</v>
      </c>
      <c r="BJ230" s="14" t="s">
        <v>76</v>
      </c>
      <c r="BK230" s="156">
        <f t="shared" ref="BK230:BK240" si="39">ROUND(I230*H230,2)</f>
        <v>0</v>
      </c>
      <c r="BL230" s="14" t="s">
        <v>131</v>
      </c>
      <c r="BM230" s="155" t="s">
        <v>1294</v>
      </c>
    </row>
    <row r="231" spans="1:65" s="2" customFormat="1" ht="37.9" customHeight="1" x14ac:dyDescent="0.2">
      <c r="A231" s="26"/>
      <c r="B231" s="143"/>
      <c r="C231" s="144" t="s">
        <v>545</v>
      </c>
      <c r="D231" s="144" t="s">
        <v>127</v>
      </c>
      <c r="E231" s="145" t="s">
        <v>1295</v>
      </c>
      <c r="F231" s="146" t="s">
        <v>1296</v>
      </c>
      <c r="G231" s="147" t="s">
        <v>159</v>
      </c>
      <c r="H231" s="148">
        <v>2</v>
      </c>
      <c r="I231" s="149"/>
      <c r="J231" s="149">
        <f t="shared" si="30"/>
        <v>0</v>
      </c>
      <c r="K231" s="150"/>
      <c r="L231" s="27"/>
      <c r="M231" s="151" t="s">
        <v>1</v>
      </c>
      <c r="N231" s="152" t="s">
        <v>34</v>
      </c>
      <c r="O231" s="153">
        <v>0</v>
      </c>
      <c r="P231" s="153">
        <f t="shared" si="31"/>
        <v>0</v>
      </c>
      <c r="Q231" s="153">
        <v>0</v>
      </c>
      <c r="R231" s="153">
        <f t="shared" si="32"/>
        <v>0</v>
      </c>
      <c r="S231" s="153">
        <v>0</v>
      </c>
      <c r="T231" s="154">
        <f t="shared" si="33"/>
        <v>0</v>
      </c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55" t="s">
        <v>131</v>
      </c>
      <c r="AT231" s="155" t="s">
        <v>127</v>
      </c>
      <c r="AU231" s="155" t="s">
        <v>78</v>
      </c>
      <c r="AY231" s="14" t="s">
        <v>124</v>
      </c>
      <c r="BE231" s="156">
        <f t="shared" si="34"/>
        <v>0</v>
      </c>
      <c r="BF231" s="156">
        <f t="shared" si="35"/>
        <v>0</v>
      </c>
      <c r="BG231" s="156">
        <f t="shared" si="36"/>
        <v>0</v>
      </c>
      <c r="BH231" s="156">
        <f t="shared" si="37"/>
        <v>0</v>
      </c>
      <c r="BI231" s="156">
        <f t="shared" si="38"/>
        <v>0</v>
      </c>
      <c r="BJ231" s="14" t="s">
        <v>76</v>
      </c>
      <c r="BK231" s="156">
        <f t="shared" si="39"/>
        <v>0</v>
      </c>
      <c r="BL231" s="14" t="s">
        <v>131</v>
      </c>
      <c r="BM231" s="155" t="s">
        <v>1297</v>
      </c>
    </row>
    <row r="232" spans="1:65" s="2" customFormat="1" ht="14.45" customHeight="1" x14ac:dyDescent="0.2">
      <c r="A232" s="26"/>
      <c r="B232" s="143"/>
      <c r="C232" s="234" t="s">
        <v>548</v>
      </c>
      <c r="D232" s="234" t="s">
        <v>127</v>
      </c>
      <c r="E232" s="235" t="s">
        <v>833</v>
      </c>
      <c r="F232" s="236" t="s">
        <v>834</v>
      </c>
      <c r="G232" s="237" t="s">
        <v>159</v>
      </c>
      <c r="H232" s="238">
        <v>24</v>
      </c>
      <c r="I232" s="239"/>
      <c r="J232" s="239">
        <f t="shared" si="30"/>
        <v>0</v>
      </c>
      <c r="K232" s="150"/>
      <c r="L232" s="27"/>
      <c r="M232" s="151" t="s">
        <v>1</v>
      </c>
      <c r="N232" s="152" t="s">
        <v>34</v>
      </c>
      <c r="O232" s="153">
        <v>0</v>
      </c>
      <c r="P232" s="153">
        <f t="shared" si="31"/>
        <v>0</v>
      </c>
      <c r="Q232" s="153">
        <v>0</v>
      </c>
      <c r="R232" s="153">
        <f t="shared" si="32"/>
        <v>0</v>
      </c>
      <c r="S232" s="153">
        <v>0</v>
      </c>
      <c r="T232" s="154">
        <f t="shared" si="33"/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55" t="s">
        <v>131</v>
      </c>
      <c r="AT232" s="155" t="s">
        <v>127</v>
      </c>
      <c r="AU232" s="155" t="s">
        <v>78</v>
      </c>
      <c r="AY232" s="14" t="s">
        <v>124</v>
      </c>
      <c r="BE232" s="156">
        <f t="shared" si="34"/>
        <v>0</v>
      </c>
      <c r="BF232" s="156">
        <f t="shared" si="35"/>
        <v>0</v>
      </c>
      <c r="BG232" s="156">
        <f t="shared" si="36"/>
        <v>0</v>
      </c>
      <c r="BH232" s="156">
        <f t="shared" si="37"/>
        <v>0</v>
      </c>
      <c r="BI232" s="156">
        <f t="shared" si="38"/>
        <v>0</v>
      </c>
      <c r="BJ232" s="14" t="s">
        <v>76</v>
      </c>
      <c r="BK232" s="156">
        <f t="shared" si="39"/>
        <v>0</v>
      </c>
      <c r="BL232" s="14" t="s">
        <v>131</v>
      </c>
      <c r="BM232" s="155" t="s">
        <v>1298</v>
      </c>
    </row>
    <row r="233" spans="1:65" s="2" customFormat="1" ht="14.45" customHeight="1" x14ac:dyDescent="0.2">
      <c r="A233" s="26"/>
      <c r="B233" s="143"/>
      <c r="C233" s="234" t="s">
        <v>551</v>
      </c>
      <c r="D233" s="234" t="s">
        <v>127</v>
      </c>
      <c r="E233" s="235" t="s">
        <v>1299</v>
      </c>
      <c r="F233" s="236" t="s">
        <v>1300</v>
      </c>
      <c r="G233" s="237" t="s">
        <v>159</v>
      </c>
      <c r="H233" s="238">
        <v>122</v>
      </c>
      <c r="I233" s="239"/>
      <c r="J233" s="239">
        <f t="shared" si="30"/>
        <v>0</v>
      </c>
      <c r="K233" s="150"/>
      <c r="L233" s="27"/>
      <c r="M233" s="151" t="s">
        <v>1</v>
      </c>
      <c r="N233" s="152" t="s">
        <v>34</v>
      </c>
      <c r="O233" s="153">
        <v>0</v>
      </c>
      <c r="P233" s="153">
        <f t="shared" si="31"/>
        <v>0</v>
      </c>
      <c r="Q233" s="153">
        <v>0</v>
      </c>
      <c r="R233" s="153">
        <f t="shared" si="32"/>
        <v>0</v>
      </c>
      <c r="S233" s="153">
        <v>0</v>
      </c>
      <c r="T233" s="154">
        <f t="shared" si="33"/>
        <v>0</v>
      </c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55" t="s">
        <v>131</v>
      </c>
      <c r="AT233" s="155" t="s">
        <v>127</v>
      </c>
      <c r="AU233" s="155" t="s">
        <v>78</v>
      </c>
      <c r="AY233" s="14" t="s">
        <v>124</v>
      </c>
      <c r="BE233" s="156">
        <f t="shared" si="34"/>
        <v>0</v>
      </c>
      <c r="BF233" s="156">
        <f t="shared" si="35"/>
        <v>0</v>
      </c>
      <c r="BG233" s="156">
        <f t="shared" si="36"/>
        <v>0</v>
      </c>
      <c r="BH233" s="156">
        <f t="shared" si="37"/>
        <v>0</v>
      </c>
      <c r="BI233" s="156">
        <f t="shared" si="38"/>
        <v>0</v>
      </c>
      <c r="BJ233" s="14" t="s">
        <v>76</v>
      </c>
      <c r="BK233" s="156">
        <f t="shared" si="39"/>
        <v>0</v>
      </c>
      <c r="BL233" s="14" t="s">
        <v>131</v>
      </c>
      <c r="BM233" s="155" t="s">
        <v>1301</v>
      </c>
    </row>
    <row r="234" spans="1:65" s="2" customFormat="1" ht="14.45" customHeight="1" x14ac:dyDescent="0.2">
      <c r="A234" s="26"/>
      <c r="B234" s="143"/>
      <c r="C234" s="234" t="s">
        <v>554</v>
      </c>
      <c r="D234" s="234" t="s">
        <v>127</v>
      </c>
      <c r="E234" s="235" t="s">
        <v>841</v>
      </c>
      <c r="F234" s="236" t="s">
        <v>842</v>
      </c>
      <c r="G234" s="237" t="s">
        <v>159</v>
      </c>
      <c r="H234" s="238">
        <v>16</v>
      </c>
      <c r="I234" s="239"/>
      <c r="J234" s="239">
        <f t="shared" si="30"/>
        <v>0</v>
      </c>
      <c r="K234" s="150"/>
      <c r="L234" s="27"/>
      <c r="M234" s="151" t="s">
        <v>1</v>
      </c>
      <c r="N234" s="152" t="s">
        <v>34</v>
      </c>
      <c r="O234" s="153">
        <v>0</v>
      </c>
      <c r="P234" s="153">
        <f t="shared" si="31"/>
        <v>0</v>
      </c>
      <c r="Q234" s="153">
        <v>0</v>
      </c>
      <c r="R234" s="153">
        <f t="shared" si="32"/>
        <v>0</v>
      </c>
      <c r="S234" s="153">
        <v>0</v>
      </c>
      <c r="T234" s="154">
        <f t="shared" si="33"/>
        <v>0</v>
      </c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55" t="s">
        <v>131</v>
      </c>
      <c r="AT234" s="155" t="s">
        <v>127</v>
      </c>
      <c r="AU234" s="155" t="s">
        <v>78</v>
      </c>
      <c r="AY234" s="14" t="s">
        <v>124</v>
      </c>
      <c r="BE234" s="156">
        <f t="shared" si="34"/>
        <v>0</v>
      </c>
      <c r="BF234" s="156">
        <f t="shared" si="35"/>
        <v>0</v>
      </c>
      <c r="BG234" s="156">
        <f t="shared" si="36"/>
        <v>0</v>
      </c>
      <c r="BH234" s="156">
        <f t="shared" si="37"/>
        <v>0</v>
      </c>
      <c r="BI234" s="156">
        <f t="shared" si="38"/>
        <v>0</v>
      </c>
      <c r="BJ234" s="14" t="s">
        <v>76</v>
      </c>
      <c r="BK234" s="156">
        <f t="shared" si="39"/>
        <v>0</v>
      </c>
      <c r="BL234" s="14" t="s">
        <v>131</v>
      </c>
      <c r="BM234" s="155" t="s">
        <v>1302</v>
      </c>
    </row>
    <row r="235" spans="1:65" s="2" customFormat="1" ht="14.45" customHeight="1" x14ac:dyDescent="0.2">
      <c r="A235" s="26"/>
      <c r="B235" s="143"/>
      <c r="C235" s="234" t="s">
        <v>557</v>
      </c>
      <c r="D235" s="234" t="s">
        <v>127</v>
      </c>
      <c r="E235" s="235" t="s">
        <v>849</v>
      </c>
      <c r="F235" s="236" t="s">
        <v>850</v>
      </c>
      <c r="G235" s="237" t="s">
        <v>159</v>
      </c>
      <c r="H235" s="238">
        <v>2</v>
      </c>
      <c r="I235" s="239"/>
      <c r="J235" s="239">
        <f t="shared" si="30"/>
        <v>0</v>
      </c>
      <c r="K235" s="150"/>
      <c r="L235" s="27"/>
      <c r="M235" s="151" t="s">
        <v>1</v>
      </c>
      <c r="N235" s="152" t="s">
        <v>34</v>
      </c>
      <c r="O235" s="153">
        <v>0.35</v>
      </c>
      <c r="P235" s="153">
        <f t="shared" si="31"/>
        <v>0.7</v>
      </c>
      <c r="Q235" s="153">
        <v>2.4000000000000001E-4</v>
      </c>
      <c r="R235" s="153">
        <f t="shared" si="32"/>
        <v>4.8000000000000001E-4</v>
      </c>
      <c r="S235" s="153">
        <v>0</v>
      </c>
      <c r="T235" s="154">
        <f t="shared" si="33"/>
        <v>0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55" t="s">
        <v>131</v>
      </c>
      <c r="AT235" s="155" t="s">
        <v>127</v>
      </c>
      <c r="AU235" s="155" t="s">
        <v>78</v>
      </c>
      <c r="AY235" s="14" t="s">
        <v>124</v>
      </c>
      <c r="BE235" s="156">
        <f t="shared" si="34"/>
        <v>0</v>
      </c>
      <c r="BF235" s="156">
        <f t="shared" si="35"/>
        <v>0</v>
      </c>
      <c r="BG235" s="156">
        <f t="shared" si="36"/>
        <v>0</v>
      </c>
      <c r="BH235" s="156">
        <f t="shared" si="37"/>
        <v>0</v>
      </c>
      <c r="BI235" s="156">
        <f t="shared" si="38"/>
        <v>0</v>
      </c>
      <c r="BJ235" s="14" t="s">
        <v>76</v>
      </c>
      <c r="BK235" s="156">
        <f t="shared" si="39"/>
        <v>0</v>
      </c>
      <c r="BL235" s="14" t="s">
        <v>131</v>
      </c>
      <c r="BM235" s="155" t="s">
        <v>1303</v>
      </c>
    </row>
    <row r="236" spans="1:65" s="2" customFormat="1" ht="14.45" customHeight="1" x14ac:dyDescent="0.2">
      <c r="A236" s="26"/>
      <c r="B236" s="143"/>
      <c r="C236" s="234" t="s">
        <v>560</v>
      </c>
      <c r="D236" s="234" t="s">
        <v>205</v>
      </c>
      <c r="E236" s="235" t="s">
        <v>331</v>
      </c>
      <c r="F236" s="236" t="s">
        <v>1824</v>
      </c>
      <c r="G236" s="237" t="s">
        <v>159</v>
      </c>
      <c r="H236" s="238">
        <v>16</v>
      </c>
      <c r="I236" s="239"/>
      <c r="J236" s="239">
        <f t="shared" si="30"/>
        <v>0</v>
      </c>
      <c r="K236" s="157"/>
      <c r="L236" s="158"/>
      <c r="M236" s="159" t="s">
        <v>1</v>
      </c>
      <c r="N236" s="160" t="s">
        <v>34</v>
      </c>
      <c r="O236" s="153">
        <v>0</v>
      </c>
      <c r="P236" s="153">
        <f t="shared" si="31"/>
        <v>0</v>
      </c>
      <c r="Q236" s="153">
        <v>0</v>
      </c>
      <c r="R236" s="153">
        <f t="shared" si="32"/>
        <v>0</v>
      </c>
      <c r="S236" s="153">
        <v>0</v>
      </c>
      <c r="T236" s="154">
        <f t="shared" si="33"/>
        <v>0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55" t="s">
        <v>207</v>
      </c>
      <c r="AT236" s="155" t="s">
        <v>205</v>
      </c>
      <c r="AU236" s="155" t="s">
        <v>78</v>
      </c>
      <c r="AY236" s="14" t="s">
        <v>124</v>
      </c>
      <c r="BE236" s="156">
        <f t="shared" si="34"/>
        <v>0</v>
      </c>
      <c r="BF236" s="156">
        <f t="shared" si="35"/>
        <v>0</v>
      </c>
      <c r="BG236" s="156">
        <f t="shared" si="36"/>
        <v>0</v>
      </c>
      <c r="BH236" s="156">
        <f t="shared" si="37"/>
        <v>0</v>
      </c>
      <c r="BI236" s="156">
        <f t="shared" si="38"/>
        <v>0</v>
      </c>
      <c r="BJ236" s="14" t="s">
        <v>76</v>
      </c>
      <c r="BK236" s="156">
        <f t="shared" si="39"/>
        <v>0</v>
      </c>
      <c r="BL236" s="14" t="s">
        <v>131</v>
      </c>
      <c r="BM236" s="155" t="s">
        <v>1304</v>
      </c>
    </row>
    <row r="237" spans="1:65" s="2" customFormat="1" ht="14.45" customHeight="1" x14ac:dyDescent="0.2">
      <c r="A237" s="26"/>
      <c r="B237" s="143"/>
      <c r="C237" s="234" t="s">
        <v>563</v>
      </c>
      <c r="D237" s="234" t="s">
        <v>205</v>
      </c>
      <c r="E237" s="235" t="s">
        <v>333</v>
      </c>
      <c r="F237" s="236" t="s">
        <v>1806</v>
      </c>
      <c r="G237" s="237" t="s">
        <v>159</v>
      </c>
      <c r="H237" s="238">
        <v>2</v>
      </c>
      <c r="I237" s="239"/>
      <c r="J237" s="239">
        <f t="shared" si="30"/>
        <v>0</v>
      </c>
      <c r="K237" s="157"/>
      <c r="L237" s="158"/>
      <c r="M237" s="159" t="s">
        <v>1</v>
      </c>
      <c r="N237" s="160" t="s">
        <v>34</v>
      </c>
      <c r="O237" s="153">
        <v>0</v>
      </c>
      <c r="P237" s="153">
        <f t="shared" si="31"/>
        <v>0</v>
      </c>
      <c r="Q237" s="153">
        <v>0</v>
      </c>
      <c r="R237" s="153">
        <f t="shared" si="32"/>
        <v>0</v>
      </c>
      <c r="S237" s="153">
        <v>0</v>
      </c>
      <c r="T237" s="154">
        <f t="shared" si="33"/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55" t="s">
        <v>207</v>
      </c>
      <c r="AT237" s="155" t="s">
        <v>205</v>
      </c>
      <c r="AU237" s="155" t="s">
        <v>78</v>
      </c>
      <c r="AY237" s="14" t="s">
        <v>124</v>
      </c>
      <c r="BE237" s="156">
        <f t="shared" si="34"/>
        <v>0</v>
      </c>
      <c r="BF237" s="156">
        <f t="shared" si="35"/>
        <v>0</v>
      </c>
      <c r="BG237" s="156">
        <f t="shared" si="36"/>
        <v>0</v>
      </c>
      <c r="BH237" s="156">
        <f t="shared" si="37"/>
        <v>0</v>
      </c>
      <c r="BI237" s="156">
        <f t="shared" si="38"/>
        <v>0</v>
      </c>
      <c r="BJ237" s="14" t="s">
        <v>76</v>
      </c>
      <c r="BK237" s="156">
        <f t="shared" si="39"/>
        <v>0</v>
      </c>
      <c r="BL237" s="14" t="s">
        <v>131</v>
      </c>
      <c r="BM237" s="155" t="s">
        <v>1305</v>
      </c>
    </row>
    <row r="238" spans="1:65" s="2" customFormat="1" ht="14.45" customHeight="1" x14ac:dyDescent="0.2">
      <c r="A238" s="26"/>
      <c r="B238" s="143"/>
      <c r="C238" s="234" t="s">
        <v>566</v>
      </c>
      <c r="D238" s="234" t="s">
        <v>205</v>
      </c>
      <c r="E238" s="235" t="s">
        <v>805</v>
      </c>
      <c r="F238" s="236" t="s">
        <v>806</v>
      </c>
      <c r="G238" s="237" t="s">
        <v>159</v>
      </c>
      <c r="H238" s="238">
        <v>20</v>
      </c>
      <c r="I238" s="239"/>
      <c r="J238" s="239">
        <f t="shared" si="30"/>
        <v>0</v>
      </c>
      <c r="K238" s="157"/>
      <c r="L238" s="158"/>
      <c r="M238" s="159" t="s">
        <v>1</v>
      </c>
      <c r="N238" s="160" t="s">
        <v>34</v>
      </c>
      <c r="O238" s="153">
        <v>0</v>
      </c>
      <c r="P238" s="153">
        <f t="shared" si="31"/>
        <v>0</v>
      </c>
      <c r="Q238" s="153">
        <v>0</v>
      </c>
      <c r="R238" s="153">
        <f t="shared" si="32"/>
        <v>0</v>
      </c>
      <c r="S238" s="153">
        <v>0</v>
      </c>
      <c r="T238" s="154">
        <f t="shared" si="33"/>
        <v>0</v>
      </c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55" t="s">
        <v>207</v>
      </c>
      <c r="AT238" s="155" t="s">
        <v>205</v>
      </c>
      <c r="AU238" s="155" t="s">
        <v>78</v>
      </c>
      <c r="AY238" s="14" t="s">
        <v>124</v>
      </c>
      <c r="BE238" s="156">
        <f t="shared" si="34"/>
        <v>0</v>
      </c>
      <c r="BF238" s="156">
        <f t="shared" si="35"/>
        <v>0</v>
      </c>
      <c r="BG238" s="156">
        <f t="shared" si="36"/>
        <v>0</v>
      </c>
      <c r="BH238" s="156">
        <f t="shared" si="37"/>
        <v>0</v>
      </c>
      <c r="BI238" s="156">
        <f t="shared" si="38"/>
        <v>0</v>
      </c>
      <c r="BJ238" s="14" t="s">
        <v>76</v>
      </c>
      <c r="BK238" s="156">
        <f t="shared" si="39"/>
        <v>0</v>
      </c>
      <c r="BL238" s="14" t="s">
        <v>131</v>
      </c>
      <c r="BM238" s="155" t="s">
        <v>1306</v>
      </c>
    </row>
    <row r="239" spans="1:65" s="2" customFormat="1" ht="14.45" customHeight="1" x14ac:dyDescent="0.2">
      <c r="A239" s="26"/>
      <c r="B239" s="143"/>
      <c r="C239" s="234" t="s">
        <v>569</v>
      </c>
      <c r="D239" s="234" t="s">
        <v>205</v>
      </c>
      <c r="E239" s="235" t="s">
        <v>809</v>
      </c>
      <c r="F239" s="236" t="s">
        <v>1307</v>
      </c>
      <c r="G239" s="237" t="s">
        <v>159</v>
      </c>
      <c r="H239" s="238">
        <v>4</v>
      </c>
      <c r="I239" s="239"/>
      <c r="J239" s="239">
        <f t="shared" si="30"/>
        <v>0</v>
      </c>
      <c r="K239" s="157"/>
      <c r="L239" s="158"/>
      <c r="M239" s="159" t="s">
        <v>1</v>
      </c>
      <c r="N239" s="160" t="s">
        <v>34</v>
      </c>
      <c r="O239" s="153">
        <v>0</v>
      </c>
      <c r="P239" s="153">
        <f t="shared" si="31"/>
        <v>0</v>
      </c>
      <c r="Q239" s="153">
        <v>0</v>
      </c>
      <c r="R239" s="153">
        <f t="shared" si="32"/>
        <v>0</v>
      </c>
      <c r="S239" s="153">
        <v>0</v>
      </c>
      <c r="T239" s="154">
        <f t="shared" si="33"/>
        <v>0</v>
      </c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55" t="s">
        <v>207</v>
      </c>
      <c r="AT239" s="155" t="s">
        <v>205</v>
      </c>
      <c r="AU239" s="155" t="s">
        <v>78</v>
      </c>
      <c r="AY239" s="14" t="s">
        <v>124</v>
      </c>
      <c r="BE239" s="156">
        <f t="shared" si="34"/>
        <v>0</v>
      </c>
      <c r="BF239" s="156">
        <f t="shared" si="35"/>
        <v>0</v>
      </c>
      <c r="BG239" s="156">
        <f t="shared" si="36"/>
        <v>0</v>
      </c>
      <c r="BH239" s="156">
        <f t="shared" si="37"/>
        <v>0</v>
      </c>
      <c r="BI239" s="156">
        <f t="shared" si="38"/>
        <v>0</v>
      </c>
      <c r="BJ239" s="14" t="s">
        <v>76</v>
      </c>
      <c r="BK239" s="156">
        <f t="shared" si="39"/>
        <v>0</v>
      </c>
      <c r="BL239" s="14" t="s">
        <v>131</v>
      </c>
      <c r="BM239" s="155" t="s">
        <v>1308</v>
      </c>
    </row>
    <row r="240" spans="1:65" s="2" customFormat="1" ht="24.2" customHeight="1" x14ac:dyDescent="0.2">
      <c r="A240" s="26"/>
      <c r="B240" s="143"/>
      <c r="C240" s="234" t="s">
        <v>572</v>
      </c>
      <c r="D240" s="234" t="s">
        <v>127</v>
      </c>
      <c r="E240" s="235" t="s">
        <v>1309</v>
      </c>
      <c r="F240" s="236" t="s">
        <v>1310</v>
      </c>
      <c r="G240" s="237" t="s">
        <v>646</v>
      </c>
      <c r="H240" s="238">
        <v>128</v>
      </c>
      <c r="I240" s="239"/>
      <c r="J240" s="239">
        <f t="shared" si="30"/>
        <v>0</v>
      </c>
      <c r="K240" s="150"/>
      <c r="L240" s="27"/>
      <c r="M240" s="151" t="s">
        <v>1</v>
      </c>
      <c r="N240" s="152" t="s">
        <v>34</v>
      </c>
      <c r="O240" s="153">
        <v>0</v>
      </c>
      <c r="P240" s="153">
        <f t="shared" si="31"/>
        <v>0</v>
      </c>
      <c r="Q240" s="153">
        <v>0</v>
      </c>
      <c r="R240" s="153">
        <f t="shared" si="32"/>
        <v>0</v>
      </c>
      <c r="S240" s="153">
        <v>0</v>
      </c>
      <c r="T240" s="154">
        <f t="shared" si="33"/>
        <v>0</v>
      </c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55" t="s">
        <v>131</v>
      </c>
      <c r="AT240" s="155" t="s">
        <v>127</v>
      </c>
      <c r="AU240" s="155" t="s">
        <v>78</v>
      </c>
      <c r="AY240" s="14" t="s">
        <v>124</v>
      </c>
      <c r="BE240" s="156">
        <f t="shared" si="34"/>
        <v>0</v>
      </c>
      <c r="BF240" s="156">
        <f t="shared" si="35"/>
        <v>0</v>
      </c>
      <c r="BG240" s="156">
        <f t="shared" si="36"/>
        <v>0</v>
      </c>
      <c r="BH240" s="156">
        <f t="shared" si="37"/>
        <v>0</v>
      </c>
      <c r="BI240" s="156">
        <f t="shared" si="38"/>
        <v>0</v>
      </c>
      <c r="BJ240" s="14" t="s">
        <v>76</v>
      </c>
      <c r="BK240" s="156">
        <f t="shared" si="39"/>
        <v>0</v>
      </c>
      <c r="BL240" s="14" t="s">
        <v>131</v>
      </c>
      <c r="BM240" s="155" t="s">
        <v>1311</v>
      </c>
    </row>
    <row r="241" spans="1:65" s="2" customFormat="1" x14ac:dyDescent="0.2">
      <c r="A241" s="26"/>
      <c r="B241" s="27"/>
      <c r="C241" s="240"/>
      <c r="D241" s="241" t="s">
        <v>955</v>
      </c>
      <c r="E241" s="240"/>
      <c r="F241" s="242"/>
      <c r="G241" s="240"/>
      <c r="H241" s="240"/>
      <c r="I241" s="240"/>
      <c r="J241" s="240"/>
      <c r="K241" s="26"/>
      <c r="L241" s="27"/>
      <c r="M241" s="167"/>
      <c r="N241" s="168"/>
      <c r="O241" s="52"/>
      <c r="P241" s="52"/>
      <c r="Q241" s="52"/>
      <c r="R241" s="52"/>
      <c r="S241" s="52"/>
      <c r="T241" s="53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T241" s="14" t="s">
        <v>955</v>
      </c>
      <c r="AU241" s="14" t="s">
        <v>78</v>
      </c>
    </row>
    <row r="242" spans="1:65" s="2" customFormat="1" ht="14.45" customHeight="1" x14ac:dyDescent="0.2">
      <c r="A242" s="26"/>
      <c r="B242" s="143"/>
      <c r="C242" s="234" t="s">
        <v>575</v>
      </c>
      <c r="D242" s="234" t="s">
        <v>127</v>
      </c>
      <c r="E242" s="235" t="s">
        <v>829</v>
      </c>
      <c r="F242" s="236" t="s">
        <v>1312</v>
      </c>
      <c r="G242" s="237" t="s">
        <v>831</v>
      </c>
      <c r="H242" s="238">
        <v>90</v>
      </c>
      <c r="I242" s="239"/>
      <c r="J242" s="239">
        <f>ROUND(I242*H242,2)</f>
        <v>0</v>
      </c>
      <c r="K242" s="150"/>
      <c r="L242" s="27"/>
      <c r="M242" s="151" t="s">
        <v>1</v>
      </c>
      <c r="N242" s="152" t="s">
        <v>34</v>
      </c>
      <c r="O242" s="153">
        <v>0</v>
      </c>
      <c r="P242" s="153">
        <f>O242*H242</f>
        <v>0</v>
      </c>
      <c r="Q242" s="153">
        <v>0</v>
      </c>
      <c r="R242" s="153">
        <f>Q242*H242</f>
        <v>0</v>
      </c>
      <c r="S242" s="153">
        <v>0</v>
      </c>
      <c r="T242" s="154">
        <f>S242*H242</f>
        <v>0</v>
      </c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55" t="s">
        <v>131</v>
      </c>
      <c r="AT242" s="155" t="s">
        <v>127</v>
      </c>
      <c r="AU242" s="155" t="s">
        <v>78</v>
      </c>
      <c r="AY242" s="14" t="s">
        <v>124</v>
      </c>
      <c r="BE242" s="156">
        <f>IF(N242="základní",J242,0)</f>
        <v>0</v>
      </c>
      <c r="BF242" s="156">
        <f>IF(N242="snížená",J242,0)</f>
        <v>0</v>
      </c>
      <c r="BG242" s="156">
        <f>IF(N242="zákl. přenesená",J242,0)</f>
        <v>0</v>
      </c>
      <c r="BH242" s="156">
        <f>IF(N242="sníž. přenesená",J242,0)</f>
        <v>0</v>
      </c>
      <c r="BI242" s="156">
        <f>IF(N242="nulová",J242,0)</f>
        <v>0</v>
      </c>
      <c r="BJ242" s="14" t="s">
        <v>76</v>
      </c>
      <c r="BK242" s="156">
        <f>ROUND(I242*H242,2)</f>
        <v>0</v>
      </c>
      <c r="BL242" s="14" t="s">
        <v>131</v>
      </c>
      <c r="BM242" s="155" t="s">
        <v>1313</v>
      </c>
    </row>
    <row r="243" spans="1:65" s="2" customFormat="1" ht="24.2" customHeight="1" x14ac:dyDescent="0.2">
      <c r="A243" s="26"/>
      <c r="B243" s="143"/>
      <c r="C243" s="234" t="s">
        <v>578</v>
      </c>
      <c r="D243" s="234" t="s">
        <v>127</v>
      </c>
      <c r="E243" s="235" t="s">
        <v>1314</v>
      </c>
      <c r="F243" s="236" t="s">
        <v>1315</v>
      </c>
      <c r="G243" s="237" t="s">
        <v>831</v>
      </c>
      <c r="H243" s="238">
        <v>21</v>
      </c>
      <c r="I243" s="239"/>
      <c r="J243" s="239">
        <f>ROUND(I243*H243,2)</f>
        <v>0</v>
      </c>
      <c r="K243" s="150"/>
      <c r="L243" s="27"/>
      <c r="M243" s="151" t="s">
        <v>1</v>
      </c>
      <c r="N243" s="152" t="s">
        <v>34</v>
      </c>
      <c r="O243" s="153">
        <v>0</v>
      </c>
      <c r="P243" s="153">
        <f>O243*H243</f>
        <v>0</v>
      </c>
      <c r="Q243" s="153">
        <v>0</v>
      </c>
      <c r="R243" s="153">
        <f>Q243*H243</f>
        <v>0</v>
      </c>
      <c r="S243" s="153">
        <v>0</v>
      </c>
      <c r="T243" s="154">
        <f>S243*H243</f>
        <v>0</v>
      </c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55" t="s">
        <v>131</v>
      </c>
      <c r="AT243" s="155" t="s">
        <v>127</v>
      </c>
      <c r="AU243" s="155" t="s">
        <v>78</v>
      </c>
      <c r="AY243" s="14" t="s">
        <v>124</v>
      </c>
      <c r="BE243" s="156">
        <f>IF(N243="základní",J243,0)</f>
        <v>0</v>
      </c>
      <c r="BF243" s="156">
        <f>IF(N243="snížená",J243,0)</f>
        <v>0</v>
      </c>
      <c r="BG243" s="156">
        <f>IF(N243="zákl. přenesená",J243,0)</f>
        <v>0</v>
      </c>
      <c r="BH243" s="156">
        <f>IF(N243="sníž. přenesená",J243,0)</f>
        <v>0</v>
      </c>
      <c r="BI243" s="156">
        <f>IF(N243="nulová",J243,0)</f>
        <v>0</v>
      </c>
      <c r="BJ243" s="14" t="s">
        <v>76</v>
      </c>
      <c r="BK243" s="156">
        <f>ROUND(I243*H243,2)</f>
        <v>0</v>
      </c>
      <c r="BL243" s="14" t="s">
        <v>131</v>
      </c>
      <c r="BM243" s="155" t="s">
        <v>1316</v>
      </c>
    </row>
    <row r="244" spans="1:65" s="2" customFormat="1" ht="37.9" customHeight="1" x14ac:dyDescent="0.2">
      <c r="A244" s="26"/>
      <c r="B244" s="143"/>
      <c r="C244" s="234" t="s">
        <v>581</v>
      </c>
      <c r="D244" s="234"/>
      <c r="E244" s="235"/>
      <c r="F244" s="236" t="s">
        <v>1826</v>
      </c>
      <c r="G244" s="237" t="s">
        <v>1</v>
      </c>
      <c r="H244" s="238"/>
      <c r="I244" s="239"/>
      <c r="J244" s="239"/>
      <c r="K244" s="157"/>
      <c r="L244" s="158"/>
      <c r="M244" s="159" t="s">
        <v>1</v>
      </c>
      <c r="N244" s="160" t="s">
        <v>34</v>
      </c>
      <c r="O244" s="153">
        <v>0</v>
      </c>
      <c r="P244" s="153">
        <f>O244*H244</f>
        <v>0</v>
      </c>
      <c r="Q244" s="153">
        <v>0</v>
      </c>
      <c r="R244" s="153">
        <f>Q244*H244</f>
        <v>0</v>
      </c>
      <c r="S244" s="153">
        <v>0</v>
      </c>
      <c r="T244" s="154">
        <f>S244*H244</f>
        <v>0</v>
      </c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R244" s="155" t="s">
        <v>207</v>
      </c>
      <c r="AT244" s="155" t="s">
        <v>205</v>
      </c>
      <c r="AU244" s="155" t="s">
        <v>78</v>
      </c>
      <c r="AY244" s="14" t="s">
        <v>124</v>
      </c>
      <c r="BE244" s="156">
        <f>IF(N244="základní",J244,0)</f>
        <v>0</v>
      </c>
      <c r="BF244" s="156">
        <f>IF(N244="snížená",J244,0)</f>
        <v>0</v>
      </c>
      <c r="BG244" s="156">
        <f>IF(N244="zákl. přenesená",J244,0)</f>
        <v>0</v>
      </c>
      <c r="BH244" s="156">
        <f>IF(N244="sníž. přenesená",J244,0)</f>
        <v>0</v>
      </c>
      <c r="BI244" s="156">
        <f>IF(N244="nulová",J244,0)</f>
        <v>0</v>
      </c>
      <c r="BJ244" s="14" t="s">
        <v>76</v>
      </c>
      <c r="BK244" s="156">
        <f>ROUND(I244*H244,2)</f>
        <v>0</v>
      </c>
      <c r="BL244" s="14" t="s">
        <v>131</v>
      </c>
      <c r="BM244" s="155" t="s">
        <v>1317</v>
      </c>
    </row>
    <row r="245" spans="1:65" s="2" customFormat="1" ht="14.45" customHeight="1" x14ac:dyDescent="0.2">
      <c r="A245" s="26"/>
      <c r="B245" s="143"/>
      <c r="C245" s="234" t="s">
        <v>584</v>
      </c>
      <c r="D245" s="234" t="s">
        <v>205</v>
      </c>
      <c r="E245" s="235" t="s">
        <v>1318</v>
      </c>
      <c r="F245" s="236" t="s">
        <v>1319</v>
      </c>
      <c r="G245" s="237" t="s">
        <v>646</v>
      </c>
      <c r="H245" s="238">
        <v>52</v>
      </c>
      <c r="I245" s="239"/>
      <c r="J245" s="239">
        <f>ROUND(I245*H245,2)</f>
        <v>0</v>
      </c>
      <c r="K245" s="157"/>
      <c r="L245" s="158"/>
      <c r="M245" s="159" t="s">
        <v>1</v>
      </c>
      <c r="N245" s="160" t="s">
        <v>34</v>
      </c>
      <c r="O245" s="153">
        <v>0</v>
      </c>
      <c r="P245" s="153">
        <f>O245*H245</f>
        <v>0</v>
      </c>
      <c r="Q245" s="153">
        <v>0</v>
      </c>
      <c r="R245" s="153">
        <f>Q245*H245</f>
        <v>0</v>
      </c>
      <c r="S245" s="153">
        <v>0</v>
      </c>
      <c r="T245" s="154">
        <f>S245*H245</f>
        <v>0</v>
      </c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R245" s="155" t="s">
        <v>207</v>
      </c>
      <c r="AT245" s="155" t="s">
        <v>205</v>
      </c>
      <c r="AU245" s="155" t="s">
        <v>78</v>
      </c>
      <c r="AY245" s="14" t="s">
        <v>124</v>
      </c>
      <c r="BE245" s="156">
        <f>IF(N245="základní",J245,0)</f>
        <v>0</v>
      </c>
      <c r="BF245" s="156">
        <f>IF(N245="snížená",J245,0)</f>
        <v>0</v>
      </c>
      <c r="BG245" s="156">
        <f>IF(N245="zákl. přenesená",J245,0)</f>
        <v>0</v>
      </c>
      <c r="BH245" s="156">
        <f>IF(N245="sníž. přenesená",J245,0)</f>
        <v>0</v>
      </c>
      <c r="BI245" s="156">
        <f>IF(N245="nulová",J245,0)</f>
        <v>0</v>
      </c>
      <c r="BJ245" s="14" t="s">
        <v>76</v>
      </c>
      <c r="BK245" s="156">
        <f>ROUND(I245*H245,2)</f>
        <v>0</v>
      </c>
      <c r="BL245" s="14" t="s">
        <v>131</v>
      </c>
      <c r="BM245" s="155" t="s">
        <v>1320</v>
      </c>
    </row>
    <row r="246" spans="1:65" s="2" customFormat="1" ht="14.45" customHeight="1" x14ac:dyDescent="0.2">
      <c r="A246" s="26"/>
      <c r="B246" s="143"/>
      <c r="C246" s="234" t="s">
        <v>587</v>
      </c>
      <c r="D246" s="234" t="s">
        <v>205</v>
      </c>
      <c r="E246" s="235" t="s">
        <v>1321</v>
      </c>
      <c r="F246" s="236" t="s">
        <v>1322</v>
      </c>
      <c r="G246" s="237" t="s">
        <v>646</v>
      </c>
      <c r="H246" s="238">
        <v>1</v>
      </c>
      <c r="I246" s="239"/>
      <c r="J246" s="239">
        <f>ROUND(I246*H246,2)</f>
        <v>0</v>
      </c>
      <c r="K246" s="157"/>
      <c r="L246" s="158"/>
      <c r="M246" s="159" t="s">
        <v>1</v>
      </c>
      <c r="N246" s="160" t="s">
        <v>34</v>
      </c>
      <c r="O246" s="153">
        <v>0</v>
      </c>
      <c r="P246" s="153">
        <f>O246*H246</f>
        <v>0</v>
      </c>
      <c r="Q246" s="153">
        <v>0</v>
      </c>
      <c r="R246" s="153">
        <f>Q246*H246</f>
        <v>0</v>
      </c>
      <c r="S246" s="153">
        <v>0</v>
      </c>
      <c r="T246" s="154">
        <f>S246*H246</f>
        <v>0</v>
      </c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R246" s="155" t="s">
        <v>207</v>
      </c>
      <c r="AT246" s="155" t="s">
        <v>205</v>
      </c>
      <c r="AU246" s="155" t="s">
        <v>78</v>
      </c>
      <c r="AY246" s="14" t="s">
        <v>124</v>
      </c>
      <c r="BE246" s="156">
        <f>IF(N246="základní",J246,0)</f>
        <v>0</v>
      </c>
      <c r="BF246" s="156">
        <f>IF(N246="snížená",J246,0)</f>
        <v>0</v>
      </c>
      <c r="BG246" s="156">
        <f>IF(N246="zákl. přenesená",J246,0)</f>
        <v>0</v>
      </c>
      <c r="BH246" s="156">
        <f>IF(N246="sníž. přenesená",J246,0)</f>
        <v>0</v>
      </c>
      <c r="BI246" s="156">
        <f>IF(N246="nulová",J246,0)</f>
        <v>0</v>
      </c>
      <c r="BJ246" s="14" t="s">
        <v>76</v>
      </c>
      <c r="BK246" s="156">
        <f>ROUND(I246*H246,2)</f>
        <v>0</v>
      </c>
      <c r="BL246" s="14" t="s">
        <v>131</v>
      </c>
      <c r="BM246" s="155" t="s">
        <v>1323</v>
      </c>
    </row>
    <row r="247" spans="1:65" s="2" customFormat="1" ht="19.5" x14ac:dyDescent="0.2">
      <c r="A247" s="26"/>
      <c r="B247" s="27"/>
      <c r="C247" s="26"/>
      <c r="D247" s="165" t="s">
        <v>955</v>
      </c>
      <c r="E247" s="26"/>
      <c r="F247" s="166" t="s">
        <v>1324</v>
      </c>
      <c r="G247" s="26"/>
      <c r="H247" s="26"/>
      <c r="I247" s="26"/>
      <c r="J247" s="26"/>
      <c r="K247" s="26"/>
      <c r="L247" s="27"/>
      <c r="M247" s="167"/>
      <c r="N247" s="168"/>
      <c r="O247" s="52"/>
      <c r="P247" s="52"/>
      <c r="Q247" s="52"/>
      <c r="R247" s="52"/>
      <c r="S247" s="52"/>
      <c r="T247" s="53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T247" s="14" t="s">
        <v>955</v>
      </c>
      <c r="AU247" s="14" t="s">
        <v>78</v>
      </c>
    </row>
    <row r="248" spans="1:65" s="2" customFormat="1" ht="14.45" customHeight="1" x14ac:dyDescent="0.2">
      <c r="A248" s="26"/>
      <c r="B248" s="143"/>
      <c r="C248" s="234" t="s">
        <v>590</v>
      </c>
      <c r="D248" s="234"/>
      <c r="E248" s="235"/>
      <c r="F248" s="236" t="s">
        <v>1827</v>
      </c>
      <c r="G248" s="237" t="s">
        <v>1</v>
      </c>
      <c r="H248" s="238"/>
      <c r="I248" s="239"/>
      <c r="J248" s="239"/>
      <c r="K248" s="157"/>
      <c r="L248" s="158"/>
      <c r="M248" s="159" t="s">
        <v>1</v>
      </c>
      <c r="N248" s="160" t="s">
        <v>34</v>
      </c>
      <c r="O248" s="153">
        <v>0</v>
      </c>
      <c r="P248" s="153">
        <f t="shared" ref="P248:P256" si="40">O248*H248</f>
        <v>0</v>
      </c>
      <c r="Q248" s="153">
        <v>0</v>
      </c>
      <c r="R248" s="153">
        <f t="shared" ref="R248:R256" si="41">Q248*H248</f>
        <v>0</v>
      </c>
      <c r="S248" s="153">
        <v>0</v>
      </c>
      <c r="T248" s="154">
        <f t="shared" ref="T248:T256" si="42">S248*H248</f>
        <v>0</v>
      </c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55" t="s">
        <v>207</v>
      </c>
      <c r="AT248" s="155" t="s">
        <v>205</v>
      </c>
      <c r="AU248" s="155" t="s">
        <v>78</v>
      </c>
      <c r="AY248" s="14" t="s">
        <v>124</v>
      </c>
      <c r="BE248" s="156">
        <f t="shared" ref="BE248:BE256" si="43">IF(N248="základní",J248,0)</f>
        <v>0</v>
      </c>
      <c r="BF248" s="156">
        <f t="shared" ref="BF248:BF256" si="44">IF(N248="snížená",J248,0)</f>
        <v>0</v>
      </c>
      <c r="BG248" s="156">
        <f t="shared" ref="BG248:BG256" si="45">IF(N248="zákl. přenesená",J248,0)</f>
        <v>0</v>
      </c>
      <c r="BH248" s="156">
        <f t="shared" ref="BH248:BH256" si="46">IF(N248="sníž. přenesená",J248,0)</f>
        <v>0</v>
      </c>
      <c r="BI248" s="156">
        <f t="shared" ref="BI248:BI256" si="47">IF(N248="nulová",J248,0)</f>
        <v>0</v>
      </c>
      <c r="BJ248" s="14" t="s">
        <v>76</v>
      </c>
      <c r="BK248" s="156">
        <f t="shared" ref="BK248:BK256" si="48">ROUND(I248*H248,2)</f>
        <v>0</v>
      </c>
      <c r="BL248" s="14" t="s">
        <v>131</v>
      </c>
      <c r="BM248" s="155" t="s">
        <v>1325</v>
      </c>
    </row>
    <row r="249" spans="1:65" s="2" customFormat="1" ht="14.45" customHeight="1" x14ac:dyDescent="0.2">
      <c r="A249" s="26"/>
      <c r="B249" s="143"/>
      <c r="C249" s="234" t="s">
        <v>593</v>
      </c>
      <c r="D249" s="234" t="s">
        <v>205</v>
      </c>
      <c r="E249" s="235" t="s">
        <v>1326</v>
      </c>
      <c r="F249" s="236" t="s">
        <v>1327</v>
      </c>
      <c r="G249" s="237" t="s">
        <v>646</v>
      </c>
      <c r="H249" s="238">
        <v>52</v>
      </c>
      <c r="I249" s="239"/>
      <c r="J249" s="239">
        <f t="shared" ref="J249:J256" si="49">ROUND(I249*H249,2)</f>
        <v>0</v>
      </c>
      <c r="K249" s="157"/>
      <c r="L249" s="158"/>
      <c r="M249" s="159" t="s">
        <v>1</v>
      </c>
      <c r="N249" s="160" t="s">
        <v>34</v>
      </c>
      <c r="O249" s="153">
        <v>0</v>
      </c>
      <c r="P249" s="153">
        <f t="shared" si="40"/>
        <v>0</v>
      </c>
      <c r="Q249" s="153">
        <v>0</v>
      </c>
      <c r="R249" s="153">
        <f t="shared" si="41"/>
        <v>0</v>
      </c>
      <c r="S249" s="153">
        <v>0</v>
      </c>
      <c r="T249" s="154">
        <f t="shared" si="42"/>
        <v>0</v>
      </c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R249" s="155" t="s">
        <v>207</v>
      </c>
      <c r="AT249" s="155" t="s">
        <v>205</v>
      </c>
      <c r="AU249" s="155" t="s">
        <v>78</v>
      </c>
      <c r="AY249" s="14" t="s">
        <v>124</v>
      </c>
      <c r="BE249" s="156">
        <f t="shared" si="43"/>
        <v>0</v>
      </c>
      <c r="BF249" s="156">
        <f t="shared" si="44"/>
        <v>0</v>
      </c>
      <c r="BG249" s="156">
        <f t="shared" si="45"/>
        <v>0</v>
      </c>
      <c r="BH249" s="156">
        <f t="shared" si="46"/>
        <v>0</v>
      </c>
      <c r="BI249" s="156">
        <f t="shared" si="47"/>
        <v>0</v>
      </c>
      <c r="BJ249" s="14" t="s">
        <v>76</v>
      </c>
      <c r="BK249" s="156">
        <f t="shared" si="48"/>
        <v>0</v>
      </c>
      <c r="BL249" s="14" t="s">
        <v>131</v>
      </c>
      <c r="BM249" s="155" t="s">
        <v>1328</v>
      </c>
    </row>
    <row r="250" spans="1:65" s="2" customFormat="1" ht="14.45" customHeight="1" x14ac:dyDescent="0.2">
      <c r="A250" s="26"/>
      <c r="B250" s="143"/>
      <c r="C250" s="234" t="s">
        <v>596</v>
      </c>
      <c r="D250" s="234" t="s">
        <v>205</v>
      </c>
      <c r="E250" s="235" t="s">
        <v>1329</v>
      </c>
      <c r="F250" s="236" t="s">
        <v>1330</v>
      </c>
      <c r="G250" s="237" t="s">
        <v>646</v>
      </c>
      <c r="H250" s="238">
        <v>1</v>
      </c>
      <c r="I250" s="239"/>
      <c r="J250" s="239">
        <f t="shared" si="49"/>
        <v>0</v>
      </c>
      <c r="K250" s="157"/>
      <c r="L250" s="158"/>
      <c r="M250" s="159" t="s">
        <v>1</v>
      </c>
      <c r="N250" s="160" t="s">
        <v>34</v>
      </c>
      <c r="O250" s="153">
        <v>0</v>
      </c>
      <c r="P250" s="153">
        <f t="shared" si="40"/>
        <v>0</v>
      </c>
      <c r="Q250" s="153">
        <v>0</v>
      </c>
      <c r="R250" s="153">
        <f t="shared" si="41"/>
        <v>0</v>
      </c>
      <c r="S250" s="153">
        <v>0</v>
      </c>
      <c r="T250" s="154">
        <f t="shared" si="42"/>
        <v>0</v>
      </c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R250" s="155" t="s">
        <v>207</v>
      </c>
      <c r="AT250" s="155" t="s">
        <v>205</v>
      </c>
      <c r="AU250" s="155" t="s">
        <v>78</v>
      </c>
      <c r="AY250" s="14" t="s">
        <v>124</v>
      </c>
      <c r="BE250" s="156">
        <f t="shared" si="43"/>
        <v>0</v>
      </c>
      <c r="BF250" s="156">
        <f t="shared" si="44"/>
        <v>0</v>
      </c>
      <c r="BG250" s="156">
        <f t="shared" si="45"/>
        <v>0</v>
      </c>
      <c r="BH250" s="156">
        <f t="shared" si="46"/>
        <v>0</v>
      </c>
      <c r="BI250" s="156">
        <f t="shared" si="47"/>
        <v>0</v>
      </c>
      <c r="BJ250" s="14" t="s">
        <v>76</v>
      </c>
      <c r="BK250" s="156">
        <f t="shared" si="48"/>
        <v>0</v>
      </c>
      <c r="BL250" s="14" t="s">
        <v>131</v>
      </c>
      <c r="BM250" s="155" t="s">
        <v>1331</v>
      </c>
    </row>
    <row r="251" spans="1:65" s="2" customFormat="1" ht="24.2" customHeight="1" x14ac:dyDescent="0.2">
      <c r="A251" s="26"/>
      <c r="B251" s="143"/>
      <c r="C251" s="234" t="s">
        <v>599</v>
      </c>
      <c r="D251" s="234" t="s">
        <v>205</v>
      </c>
      <c r="E251" s="235" t="s">
        <v>1332</v>
      </c>
      <c r="F251" s="236" t="s">
        <v>1828</v>
      </c>
      <c r="G251" s="237" t="s">
        <v>346</v>
      </c>
      <c r="H251" s="238">
        <v>16</v>
      </c>
      <c r="I251" s="239"/>
      <c r="J251" s="239">
        <f t="shared" si="49"/>
        <v>0</v>
      </c>
      <c r="K251" s="157"/>
      <c r="L251" s="158"/>
      <c r="M251" s="159" t="s">
        <v>1</v>
      </c>
      <c r="N251" s="160" t="s">
        <v>34</v>
      </c>
      <c r="O251" s="153">
        <v>0</v>
      </c>
      <c r="P251" s="153">
        <f t="shared" si="40"/>
        <v>0</v>
      </c>
      <c r="Q251" s="153">
        <v>0</v>
      </c>
      <c r="R251" s="153">
        <f t="shared" si="41"/>
        <v>0</v>
      </c>
      <c r="S251" s="153">
        <v>0</v>
      </c>
      <c r="T251" s="154">
        <f t="shared" si="42"/>
        <v>0</v>
      </c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R251" s="155" t="s">
        <v>207</v>
      </c>
      <c r="AT251" s="155" t="s">
        <v>205</v>
      </c>
      <c r="AU251" s="155" t="s">
        <v>78</v>
      </c>
      <c r="AY251" s="14" t="s">
        <v>124</v>
      </c>
      <c r="BE251" s="156">
        <f t="shared" si="43"/>
        <v>0</v>
      </c>
      <c r="BF251" s="156">
        <f t="shared" si="44"/>
        <v>0</v>
      </c>
      <c r="BG251" s="156">
        <f t="shared" si="45"/>
        <v>0</v>
      </c>
      <c r="BH251" s="156">
        <f t="shared" si="46"/>
        <v>0</v>
      </c>
      <c r="BI251" s="156">
        <f t="shared" si="47"/>
        <v>0</v>
      </c>
      <c r="BJ251" s="14" t="s">
        <v>76</v>
      </c>
      <c r="BK251" s="156">
        <f t="shared" si="48"/>
        <v>0</v>
      </c>
      <c r="BL251" s="14" t="s">
        <v>131</v>
      </c>
      <c r="BM251" s="155" t="s">
        <v>1333</v>
      </c>
    </row>
    <row r="252" spans="1:65" s="2" customFormat="1" ht="24.2" customHeight="1" x14ac:dyDescent="0.2">
      <c r="A252" s="26"/>
      <c r="B252" s="143"/>
      <c r="C252" s="234" t="s">
        <v>602</v>
      </c>
      <c r="D252" s="234" t="s">
        <v>205</v>
      </c>
      <c r="E252" s="235" t="s">
        <v>1334</v>
      </c>
      <c r="F252" s="236" t="s">
        <v>1829</v>
      </c>
      <c r="G252" s="237" t="s">
        <v>646</v>
      </c>
      <c r="H252" s="238">
        <v>85</v>
      </c>
      <c r="I252" s="239"/>
      <c r="J252" s="239">
        <f t="shared" si="49"/>
        <v>0</v>
      </c>
      <c r="K252" s="157"/>
      <c r="L252" s="158"/>
      <c r="M252" s="159" t="s">
        <v>1</v>
      </c>
      <c r="N252" s="160" t="s">
        <v>34</v>
      </c>
      <c r="O252" s="153">
        <v>0</v>
      </c>
      <c r="P252" s="153">
        <f t="shared" si="40"/>
        <v>0</v>
      </c>
      <c r="Q252" s="153">
        <v>0</v>
      </c>
      <c r="R252" s="153">
        <f t="shared" si="41"/>
        <v>0</v>
      </c>
      <c r="S252" s="153">
        <v>0</v>
      </c>
      <c r="T252" s="154">
        <f t="shared" si="42"/>
        <v>0</v>
      </c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R252" s="155" t="s">
        <v>207</v>
      </c>
      <c r="AT252" s="155" t="s">
        <v>205</v>
      </c>
      <c r="AU252" s="155" t="s">
        <v>78</v>
      </c>
      <c r="AY252" s="14" t="s">
        <v>124</v>
      </c>
      <c r="BE252" s="156">
        <f t="shared" si="43"/>
        <v>0</v>
      </c>
      <c r="BF252" s="156">
        <f t="shared" si="44"/>
        <v>0</v>
      </c>
      <c r="BG252" s="156">
        <f t="shared" si="45"/>
        <v>0</v>
      </c>
      <c r="BH252" s="156">
        <f t="shared" si="46"/>
        <v>0</v>
      </c>
      <c r="BI252" s="156">
        <f t="shared" si="47"/>
        <v>0</v>
      </c>
      <c r="BJ252" s="14" t="s">
        <v>76</v>
      </c>
      <c r="BK252" s="156">
        <f t="shared" si="48"/>
        <v>0</v>
      </c>
      <c r="BL252" s="14" t="s">
        <v>131</v>
      </c>
      <c r="BM252" s="155" t="s">
        <v>1335</v>
      </c>
    </row>
    <row r="253" spans="1:65" s="2" customFormat="1" ht="14.45" customHeight="1" x14ac:dyDescent="0.2">
      <c r="A253" s="26"/>
      <c r="B253" s="143"/>
      <c r="C253" s="234" t="s">
        <v>605</v>
      </c>
      <c r="D253" s="234" t="s">
        <v>205</v>
      </c>
      <c r="E253" s="235" t="s">
        <v>1336</v>
      </c>
      <c r="F253" s="236" t="s">
        <v>1337</v>
      </c>
      <c r="G253" s="237" t="s">
        <v>646</v>
      </c>
      <c r="H253" s="238">
        <v>85</v>
      </c>
      <c r="I253" s="239"/>
      <c r="J253" s="239">
        <f t="shared" si="49"/>
        <v>0</v>
      </c>
      <c r="K253" s="157"/>
      <c r="L253" s="158"/>
      <c r="M253" s="159" t="s">
        <v>1</v>
      </c>
      <c r="N253" s="160" t="s">
        <v>34</v>
      </c>
      <c r="O253" s="153">
        <v>0</v>
      </c>
      <c r="P253" s="153">
        <f t="shared" si="40"/>
        <v>0</v>
      </c>
      <c r="Q253" s="153">
        <v>0</v>
      </c>
      <c r="R253" s="153">
        <f t="shared" si="41"/>
        <v>0</v>
      </c>
      <c r="S253" s="153">
        <v>0</v>
      </c>
      <c r="T253" s="154">
        <f t="shared" si="42"/>
        <v>0</v>
      </c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R253" s="155" t="s">
        <v>207</v>
      </c>
      <c r="AT253" s="155" t="s">
        <v>205</v>
      </c>
      <c r="AU253" s="155" t="s">
        <v>78</v>
      </c>
      <c r="AY253" s="14" t="s">
        <v>124</v>
      </c>
      <c r="BE253" s="156">
        <f t="shared" si="43"/>
        <v>0</v>
      </c>
      <c r="BF253" s="156">
        <f t="shared" si="44"/>
        <v>0</v>
      </c>
      <c r="BG253" s="156">
        <f t="shared" si="45"/>
        <v>0</v>
      </c>
      <c r="BH253" s="156">
        <f t="shared" si="46"/>
        <v>0</v>
      </c>
      <c r="BI253" s="156">
        <f t="shared" si="47"/>
        <v>0</v>
      </c>
      <c r="BJ253" s="14" t="s">
        <v>76</v>
      </c>
      <c r="BK253" s="156">
        <f t="shared" si="48"/>
        <v>0</v>
      </c>
      <c r="BL253" s="14" t="s">
        <v>131</v>
      </c>
      <c r="BM253" s="155" t="s">
        <v>1338</v>
      </c>
    </row>
    <row r="254" spans="1:65" s="2" customFormat="1" ht="14.45" customHeight="1" x14ac:dyDescent="0.2">
      <c r="A254" s="26"/>
      <c r="B254" s="143"/>
      <c r="C254" s="234" t="s">
        <v>608</v>
      </c>
      <c r="D254" s="234" t="s">
        <v>127</v>
      </c>
      <c r="E254" s="235" t="s">
        <v>1339</v>
      </c>
      <c r="F254" s="236" t="s">
        <v>1340</v>
      </c>
      <c r="G254" s="237" t="s">
        <v>159</v>
      </c>
      <c r="H254" s="238">
        <v>69</v>
      </c>
      <c r="I254" s="239"/>
      <c r="J254" s="239">
        <f t="shared" si="49"/>
        <v>0</v>
      </c>
      <c r="K254" s="150"/>
      <c r="L254" s="27"/>
      <c r="M254" s="151" t="s">
        <v>1</v>
      </c>
      <c r="N254" s="152" t="s">
        <v>34</v>
      </c>
      <c r="O254" s="153">
        <v>0</v>
      </c>
      <c r="P254" s="153">
        <f t="shared" si="40"/>
        <v>0</v>
      </c>
      <c r="Q254" s="153">
        <v>0</v>
      </c>
      <c r="R254" s="153">
        <f t="shared" si="41"/>
        <v>0</v>
      </c>
      <c r="S254" s="153">
        <v>0</v>
      </c>
      <c r="T254" s="154">
        <f t="shared" si="42"/>
        <v>0</v>
      </c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R254" s="155" t="s">
        <v>131</v>
      </c>
      <c r="AT254" s="155" t="s">
        <v>127</v>
      </c>
      <c r="AU254" s="155" t="s">
        <v>78</v>
      </c>
      <c r="AY254" s="14" t="s">
        <v>124</v>
      </c>
      <c r="BE254" s="156">
        <f t="shared" si="43"/>
        <v>0</v>
      </c>
      <c r="BF254" s="156">
        <f t="shared" si="44"/>
        <v>0</v>
      </c>
      <c r="BG254" s="156">
        <f t="shared" si="45"/>
        <v>0</v>
      </c>
      <c r="BH254" s="156">
        <f t="shared" si="46"/>
        <v>0</v>
      </c>
      <c r="BI254" s="156">
        <f t="shared" si="47"/>
        <v>0</v>
      </c>
      <c r="BJ254" s="14" t="s">
        <v>76</v>
      </c>
      <c r="BK254" s="156">
        <f t="shared" si="48"/>
        <v>0</v>
      </c>
      <c r="BL254" s="14" t="s">
        <v>131</v>
      </c>
      <c r="BM254" s="155" t="s">
        <v>1341</v>
      </c>
    </row>
    <row r="255" spans="1:65" s="2" customFormat="1" ht="24.2" customHeight="1" x14ac:dyDescent="0.2">
      <c r="A255" s="26"/>
      <c r="B255" s="143"/>
      <c r="C255" s="144" t="s">
        <v>611</v>
      </c>
      <c r="D255" s="144" t="s">
        <v>127</v>
      </c>
      <c r="E255" s="145" t="s">
        <v>863</v>
      </c>
      <c r="F255" s="146" t="s">
        <v>864</v>
      </c>
      <c r="G255" s="147" t="s">
        <v>234</v>
      </c>
      <c r="H255" s="148">
        <v>1502.1220000000001</v>
      </c>
      <c r="I255" s="149"/>
      <c r="J255" s="149">
        <f t="shared" si="49"/>
        <v>0</v>
      </c>
      <c r="K255" s="150"/>
      <c r="L255" s="27"/>
      <c r="M255" s="151" t="s">
        <v>1</v>
      </c>
      <c r="N255" s="152" t="s">
        <v>34</v>
      </c>
      <c r="O255" s="153">
        <v>0</v>
      </c>
      <c r="P255" s="153">
        <f t="shared" si="40"/>
        <v>0</v>
      </c>
      <c r="Q255" s="153">
        <v>0</v>
      </c>
      <c r="R255" s="153">
        <f t="shared" si="41"/>
        <v>0</v>
      </c>
      <c r="S255" s="153">
        <v>0</v>
      </c>
      <c r="T255" s="154">
        <f t="shared" si="42"/>
        <v>0</v>
      </c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R255" s="155" t="s">
        <v>131</v>
      </c>
      <c r="AT255" s="155" t="s">
        <v>127</v>
      </c>
      <c r="AU255" s="155" t="s">
        <v>78</v>
      </c>
      <c r="AY255" s="14" t="s">
        <v>124</v>
      </c>
      <c r="BE255" s="156">
        <f t="shared" si="43"/>
        <v>0</v>
      </c>
      <c r="BF255" s="156">
        <f t="shared" si="44"/>
        <v>0</v>
      </c>
      <c r="BG255" s="156">
        <f t="shared" si="45"/>
        <v>0</v>
      </c>
      <c r="BH255" s="156">
        <f t="shared" si="46"/>
        <v>0</v>
      </c>
      <c r="BI255" s="156">
        <f t="shared" si="47"/>
        <v>0</v>
      </c>
      <c r="BJ255" s="14" t="s">
        <v>76</v>
      </c>
      <c r="BK255" s="156">
        <f t="shared" si="48"/>
        <v>0</v>
      </c>
      <c r="BL255" s="14" t="s">
        <v>131</v>
      </c>
      <c r="BM255" s="155" t="s">
        <v>1342</v>
      </c>
    </row>
    <row r="256" spans="1:65" s="2" customFormat="1" ht="24.2" customHeight="1" x14ac:dyDescent="0.2">
      <c r="A256" s="26"/>
      <c r="B256" s="143"/>
      <c r="C256" s="144" t="s">
        <v>614</v>
      </c>
      <c r="D256" s="144" t="s">
        <v>127</v>
      </c>
      <c r="E256" s="145" t="s">
        <v>867</v>
      </c>
      <c r="F256" s="146" t="s">
        <v>868</v>
      </c>
      <c r="G256" s="147" t="s">
        <v>234</v>
      </c>
      <c r="H256" s="148">
        <v>1502.1220000000001</v>
      </c>
      <c r="I256" s="149"/>
      <c r="J256" s="149">
        <f t="shared" si="49"/>
        <v>0</v>
      </c>
      <c r="K256" s="150"/>
      <c r="L256" s="27"/>
      <c r="M256" s="151" t="s">
        <v>1</v>
      </c>
      <c r="N256" s="152" t="s">
        <v>34</v>
      </c>
      <c r="O256" s="153">
        <v>0</v>
      </c>
      <c r="P256" s="153">
        <f t="shared" si="40"/>
        <v>0</v>
      </c>
      <c r="Q256" s="153">
        <v>0</v>
      </c>
      <c r="R256" s="153">
        <f t="shared" si="41"/>
        <v>0</v>
      </c>
      <c r="S256" s="153">
        <v>0</v>
      </c>
      <c r="T256" s="154">
        <f t="shared" si="42"/>
        <v>0</v>
      </c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R256" s="155" t="s">
        <v>131</v>
      </c>
      <c r="AT256" s="155" t="s">
        <v>127</v>
      </c>
      <c r="AU256" s="155" t="s">
        <v>78</v>
      </c>
      <c r="AY256" s="14" t="s">
        <v>124</v>
      </c>
      <c r="BE256" s="156">
        <f t="shared" si="43"/>
        <v>0</v>
      </c>
      <c r="BF256" s="156">
        <f t="shared" si="44"/>
        <v>0</v>
      </c>
      <c r="BG256" s="156">
        <f t="shared" si="45"/>
        <v>0</v>
      </c>
      <c r="BH256" s="156">
        <f t="shared" si="46"/>
        <v>0</v>
      </c>
      <c r="BI256" s="156">
        <f t="shared" si="47"/>
        <v>0</v>
      </c>
      <c r="BJ256" s="14" t="s">
        <v>76</v>
      </c>
      <c r="BK256" s="156">
        <f t="shared" si="48"/>
        <v>0</v>
      </c>
      <c r="BL256" s="14" t="s">
        <v>131</v>
      </c>
      <c r="BM256" s="155" t="s">
        <v>1343</v>
      </c>
    </row>
    <row r="257" spans="1:65" s="12" customFormat="1" ht="22.9" customHeight="1" x14ac:dyDescent="0.2">
      <c r="B257" s="131"/>
      <c r="D257" s="132" t="s">
        <v>68</v>
      </c>
      <c r="E257" s="141" t="s">
        <v>1344</v>
      </c>
      <c r="F257" s="141" t="s">
        <v>1345</v>
      </c>
      <c r="J257" s="142">
        <f>BK257</f>
        <v>0</v>
      </c>
      <c r="L257" s="131"/>
      <c r="M257" s="135"/>
      <c r="N257" s="136"/>
      <c r="O257" s="136"/>
      <c r="P257" s="137">
        <f>SUM(P258:P273)</f>
        <v>23.791</v>
      </c>
      <c r="Q257" s="136"/>
      <c r="R257" s="137">
        <f>SUM(R258:R273)</f>
        <v>0</v>
      </c>
      <c r="S257" s="136"/>
      <c r="T257" s="138">
        <f>SUM(T258:T273)</f>
        <v>0</v>
      </c>
      <c r="AR257" s="132" t="s">
        <v>78</v>
      </c>
      <c r="AT257" s="139" t="s">
        <v>68</v>
      </c>
      <c r="AU257" s="139" t="s">
        <v>76</v>
      </c>
      <c r="AY257" s="132" t="s">
        <v>124</v>
      </c>
      <c r="BK257" s="140">
        <f>SUM(BK258:BK273)</f>
        <v>0</v>
      </c>
    </row>
    <row r="258" spans="1:65" s="2" customFormat="1" ht="14.45" customHeight="1" x14ac:dyDescent="0.2">
      <c r="A258" s="26"/>
      <c r="B258" s="143"/>
      <c r="C258" s="144" t="s">
        <v>617</v>
      </c>
      <c r="D258" s="144" t="s">
        <v>127</v>
      </c>
      <c r="E258" s="145" t="s">
        <v>1346</v>
      </c>
      <c r="F258" s="146" t="s">
        <v>1347</v>
      </c>
      <c r="G258" s="147" t="s">
        <v>646</v>
      </c>
      <c r="H258" s="148">
        <v>21</v>
      </c>
      <c r="I258" s="149"/>
      <c r="J258" s="149">
        <f t="shared" ref="J258:J273" si="50">ROUND(I258*H258,2)</f>
        <v>0</v>
      </c>
      <c r="K258" s="150"/>
      <c r="L258" s="27"/>
      <c r="M258" s="151" t="s">
        <v>1</v>
      </c>
      <c r="N258" s="152" t="s">
        <v>34</v>
      </c>
      <c r="O258" s="153">
        <v>0</v>
      </c>
      <c r="P258" s="153">
        <f t="shared" ref="P258:P273" si="51">O258*H258</f>
        <v>0</v>
      </c>
      <c r="Q258" s="153">
        <v>0</v>
      </c>
      <c r="R258" s="153">
        <f t="shared" ref="R258:R273" si="52">Q258*H258</f>
        <v>0</v>
      </c>
      <c r="S258" s="153">
        <v>0</v>
      </c>
      <c r="T258" s="154">
        <f t="shared" ref="T258:T273" si="53">S258*H258</f>
        <v>0</v>
      </c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R258" s="155" t="s">
        <v>131</v>
      </c>
      <c r="AT258" s="155" t="s">
        <v>127</v>
      </c>
      <c r="AU258" s="155" t="s">
        <v>78</v>
      </c>
      <c r="AY258" s="14" t="s">
        <v>124</v>
      </c>
      <c r="BE258" s="156">
        <f t="shared" ref="BE258:BE273" si="54">IF(N258="základní",J258,0)</f>
        <v>0</v>
      </c>
      <c r="BF258" s="156">
        <f t="shared" ref="BF258:BF273" si="55">IF(N258="snížená",J258,0)</f>
        <v>0</v>
      </c>
      <c r="BG258" s="156">
        <f t="shared" ref="BG258:BG273" si="56">IF(N258="zákl. přenesená",J258,0)</f>
        <v>0</v>
      </c>
      <c r="BH258" s="156">
        <f t="shared" ref="BH258:BH273" si="57">IF(N258="sníž. přenesená",J258,0)</f>
        <v>0</v>
      </c>
      <c r="BI258" s="156">
        <f t="shared" ref="BI258:BI273" si="58">IF(N258="nulová",J258,0)</f>
        <v>0</v>
      </c>
      <c r="BJ258" s="14" t="s">
        <v>76</v>
      </c>
      <c r="BK258" s="156">
        <f t="shared" ref="BK258:BK273" si="59">ROUND(I258*H258,2)</f>
        <v>0</v>
      </c>
      <c r="BL258" s="14" t="s">
        <v>131</v>
      </c>
      <c r="BM258" s="155" t="s">
        <v>1348</v>
      </c>
    </row>
    <row r="259" spans="1:65" s="2" customFormat="1" ht="14.45" customHeight="1" x14ac:dyDescent="0.2">
      <c r="A259" s="26"/>
      <c r="B259" s="143"/>
      <c r="C259" s="144" t="s">
        <v>620</v>
      </c>
      <c r="D259" s="144" t="s">
        <v>127</v>
      </c>
      <c r="E259" s="145" t="s">
        <v>1349</v>
      </c>
      <c r="F259" s="146" t="s">
        <v>1350</v>
      </c>
      <c r="G259" s="147" t="s">
        <v>646</v>
      </c>
      <c r="H259" s="148">
        <v>74</v>
      </c>
      <c r="I259" s="149"/>
      <c r="J259" s="149">
        <f t="shared" si="50"/>
        <v>0</v>
      </c>
      <c r="K259" s="150"/>
      <c r="L259" s="27"/>
      <c r="M259" s="151" t="s">
        <v>1</v>
      </c>
      <c r="N259" s="152" t="s">
        <v>34</v>
      </c>
      <c r="O259" s="153">
        <v>0</v>
      </c>
      <c r="P259" s="153">
        <f t="shared" si="51"/>
        <v>0</v>
      </c>
      <c r="Q259" s="153">
        <v>0</v>
      </c>
      <c r="R259" s="153">
        <f t="shared" si="52"/>
        <v>0</v>
      </c>
      <c r="S259" s="153">
        <v>0</v>
      </c>
      <c r="T259" s="154">
        <f t="shared" si="53"/>
        <v>0</v>
      </c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R259" s="155" t="s">
        <v>131</v>
      </c>
      <c r="AT259" s="155" t="s">
        <v>127</v>
      </c>
      <c r="AU259" s="155" t="s">
        <v>78</v>
      </c>
      <c r="AY259" s="14" t="s">
        <v>124</v>
      </c>
      <c r="BE259" s="156">
        <f t="shared" si="54"/>
        <v>0</v>
      </c>
      <c r="BF259" s="156">
        <f t="shared" si="55"/>
        <v>0</v>
      </c>
      <c r="BG259" s="156">
        <f t="shared" si="56"/>
        <v>0</v>
      </c>
      <c r="BH259" s="156">
        <f t="shared" si="57"/>
        <v>0</v>
      </c>
      <c r="BI259" s="156">
        <f t="shared" si="58"/>
        <v>0</v>
      </c>
      <c r="BJ259" s="14" t="s">
        <v>76</v>
      </c>
      <c r="BK259" s="156">
        <f t="shared" si="59"/>
        <v>0</v>
      </c>
      <c r="BL259" s="14" t="s">
        <v>131</v>
      </c>
      <c r="BM259" s="155" t="s">
        <v>1351</v>
      </c>
    </row>
    <row r="260" spans="1:65" s="2" customFormat="1" ht="14.45" customHeight="1" x14ac:dyDescent="0.2">
      <c r="A260" s="26"/>
      <c r="B260" s="143"/>
      <c r="C260" s="144" t="s">
        <v>623</v>
      </c>
      <c r="D260" s="144" t="s">
        <v>127</v>
      </c>
      <c r="E260" s="145" t="s">
        <v>1352</v>
      </c>
      <c r="F260" s="146" t="s">
        <v>1353</v>
      </c>
      <c r="G260" s="147" t="s">
        <v>159</v>
      </c>
      <c r="H260" s="148">
        <v>21</v>
      </c>
      <c r="I260" s="149"/>
      <c r="J260" s="149">
        <f t="shared" si="50"/>
        <v>0</v>
      </c>
      <c r="K260" s="150"/>
      <c r="L260" s="27"/>
      <c r="M260" s="151" t="s">
        <v>1</v>
      </c>
      <c r="N260" s="152" t="s">
        <v>34</v>
      </c>
      <c r="O260" s="153">
        <v>1.1040000000000001</v>
      </c>
      <c r="P260" s="153">
        <f t="shared" si="51"/>
        <v>23.184000000000001</v>
      </c>
      <c r="Q260" s="153">
        <v>0</v>
      </c>
      <c r="R260" s="153">
        <f t="shared" si="52"/>
        <v>0</v>
      </c>
      <c r="S260" s="153">
        <v>0</v>
      </c>
      <c r="T260" s="154">
        <f t="shared" si="53"/>
        <v>0</v>
      </c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R260" s="155" t="s">
        <v>131</v>
      </c>
      <c r="AT260" s="155" t="s">
        <v>127</v>
      </c>
      <c r="AU260" s="155" t="s">
        <v>78</v>
      </c>
      <c r="AY260" s="14" t="s">
        <v>124</v>
      </c>
      <c r="BE260" s="156">
        <f t="shared" si="54"/>
        <v>0</v>
      </c>
      <c r="BF260" s="156">
        <f t="shared" si="55"/>
        <v>0</v>
      </c>
      <c r="BG260" s="156">
        <f t="shared" si="56"/>
        <v>0</v>
      </c>
      <c r="BH260" s="156">
        <f t="shared" si="57"/>
        <v>0</v>
      </c>
      <c r="BI260" s="156">
        <f t="shared" si="58"/>
        <v>0</v>
      </c>
      <c r="BJ260" s="14" t="s">
        <v>76</v>
      </c>
      <c r="BK260" s="156">
        <f t="shared" si="59"/>
        <v>0</v>
      </c>
      <c r="BL260" s="14" t="s">
        <v>131</v>
      </c>
      <c r="BM260" s="155" t="s">
        <v>1354</v>
      </c>
    </row>
    <row r="261" spans="1:65" s="2" customFormat="1" ht="24.2" customHeight="1" x14ac:dyDescent="0.2">
      <c r="A261" s="26"/>
      <c r="B261" s="143"/>
      <c r="C261" s="144" t="s">
        <v>626</v>
      </c>
      <c r="D261" s="144" t="s">
        <v>127</v>
      </c>
      <c r="E261" s="145" t="s">
        <v>1355</v>
      </c>
      <c r="F261" s="146" t="s">
        <v>1356</v>
      </c>
      <c r="G261" s="147" t="s">
        <v>159</v>
      </c>
      <c r="H261" s="148">
        <v>1</v>
      </c>
      <c r="I261" s="149"/>
      <c r="J261" s="149">
        <f t="shared" si="50"/>
        <v>0</v>
      </c>
      <c r="K261" s="150"/>
      <c r="L261" s="27"/>
      <c r="M261" s="151" t="s">
        <v>1</v>
      </c>
      <c r="N261" s="152" t="s">
        <v>34</v>
      </c>
      <c r="O261" s="153">
        <v>0.60699999999999998</v>
      </c>
      <c r="P261" s="153">
        <f t="shared" si="51"/>
        <v>0.60699999999999998</v>
      </c>
      <c r="Q261" s="153">
        <v>0</v>
      </c>
      <c r="R261" s="153">
        <f t="shared" si="52"/>
        <v>0</v>
      </c>
      <c r="S261" s="153">
        <v>0</v>
      </c>
      <c r="T261" s="154">
        <f t="shared" si="53"/>
        <v>0</v>
      </c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R261" s="155" t="s">
        <v>131</v>
      </c>
      <c r="AT261" s="155" t="s">
        <v>127</v>
      </c>
      <c r="AU261" s="155" t="s">
        <v>78</v>
      </c>
      <c r="AY261" s="14" t="s">
        <v>124</v>
      </c>
      <c r="BE261" s="156">
        <f t="shared" si="54"/>
        <v>0</v>
      </c>
      <c r="BF261" s="156">
        <f t="shared" si="55"/>
        <v>0</v>
      </c>
      <c r="BG261" s="156">
        <f t="shared" si="56"/>
        <v>0</v>
      </c>
      <c r="BH261" s="156">
        <f t="shared" si="57"/>
        <v>0</v>
      </c>
      <c r="BI261" s="156">
        <f t="shared" si="58"/>
        <v>0</v>
      </c>
      <c r="BJ261" s="14" t="s">
        <v>76</v>
      </c>
      <c r="BK261" s="156">
        <f t="shared" si="59"/>
        <v>0</v>
      </c>
      <c r="BL261" s="14" t="s">
        <v>131</v>
      </c>
      <c r="BM261" s="155" t="s">
        <v>1357</v>
      </c>
    </row>
    <row r="262" spans="1:65" s="2" customFormat="1" ht="24.2" customHeight="1" x14ac:dyDescent="0.2">
      <c r="A262" s="26"/>
      <c r="B262" s="143"/>
      <c r="C262" s="144" t="s">
        <v>629</v>
      </c>
      <c r="D262" s="144" t="s">
        <v>127</v>
      </c>
      <c r="E262" s="145" t="s">
        <v>1358</v>
      </c>
      <c r="F262" s="146" t="s">
        <v>1359</v>
      </c>
      <c r="G262" s="147" t="s">
        <v>159</v>
      </c>
      <c r="H262" s="148">
        <v>74</v>
      </c>
      <c r="I262" s="149"/>
      <c r="J262" s="149">
        <f t="shared" si="50"/>
        <v>0</v>
      </c>
      <c r="K262" s="150"/>
      <c r="L262" s="27"/>
      <c r="M262" s="151" t="s">
        <v>1</v>
      </c>
      <c r="N262" s="152" t="s">
        <v>34</v>
      </c>
      <c r="O262" s="153">
        <v>0</v>
      </c>
      <c r="P262" s="153">
        <f t="shared" si="51"/>
        <v>0</v>
      </c>
      <c r="Q262" s="153">
        <v>0</v>
      </c>
      <c r="R262" s="153">
        <f t="shared" si="52"/>
        <v>0</v>
      </c>
      <c r="S262" s="153">
        <v>0</v>
      </c>
      <c r="T262" s="154">
        <f t="shared" si="53"/>
        <v>0</v>
      </c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R262" s="155" t="s">
        <v>131</v>
      </c>
      <c r="AT262" s="155" t="s">
        <v>127</v>
      </c>
      <c r="AU262" s="155" t="s">
        <v>78</v>
      </c>
      <c r="AY262" s="14" t="s">
        <v>124</v>
      </c>
      <c r="BE262" s="156">
        <f t="shared" si="54"/>
        <v>0</v>
      </c>
      <c r="BF262" s="156">
        <f t="shared" si="55"/>
        <v>0</v>
      </c>
      <c r="BG262" s="156">
        <f t="shared" si="56"/>
        <v>0</v>
      </c>
      <c r="BH262" s="156">
        <f t="shared" si="57"/>
        <v>0</v>
      </c>
      <c r="BI262" s="156">
        <f t="shared" si="58"/>
        <v>0</v>
      </c>
      <c r="BJ262" s="14" t="s">
        <v>76</v>
      </c>
      <c r="BK262" s="156">
        <f t="shared" si="59"/>
        <v>0</v>
      </c>
      <c r="BL262" s="14" t="s">
        <v>131</v>
      </c>
      <c r="BM262" s="155" t="s">
        <v>1360</v>
      </c>
    </row>
    <row r="263" spans="1:65" s="2" customFormat="1" ht="24.2" customHeight="1" x14ac:dyDescent="0.2">
      <c r="A263" s="26"/>
      <c r="B263" s="143"/>
      <c r="C263" s="234" t="s">
        <v>633</v>
      </c>
      <c r="D263" s="234" t="s">
        <v>205</v>
      </c>
      <c r="E263" s="235" t="s">
        <v>1361</v>
      </c>
      <c r="F263" s="236" t="s">
        <v>1830</v>
      </c>
      <c r="G263" s="237" t="s">
        <v>346</v>
      </c>
      <c r="H263" s="238">
        <v>1</v>
      </c>
      <c r="I263" s="239"/>
      <c r="J263" s="239">
        <f t="shared" si="50"/>
        <v>0</v>
      </c>
      <c r="K263" s="157"/>
      <c r="L263" s="158"/>
      <c r="M263" s="159" t="s">
        <v>1</v>
      </c>
      <c r="N263" s="160" t="s">
        <v>34</v>
      </c>
      <c r="O263" s="153">
        <v>0</v>
      </c>
      <c r="P263" s="153">
        <f t="shared" si="51"/>
        <v>0</v>
      </c>
      <c r="Q263" s="153">
        <v>0</v>
      </c>
      <c r="R263" s="153">
        <f t="shared" si="52"/>
        <v>0</v>
      </c>
      <c r="S263" s="153">
        <v>0</v>
      </c>
      <c r="T263" s="154">
        <f t="shared" si="53"/>
        <v>0</v>
      </c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R263" s="155" t="s">
        <v>207</v>
      </c>
      <c r="AT263" s="155" t="s">
        <v>205</v>
      </c>
      <c r="AU263" s="155" t="s">
        <v>78</v>
      </c>
      <c r="AY263" s="14" t="s">
        <v>124</v>
      </c>
      <c r="BE263" s="156">
        <f t="shared" si="54"/>
        <v>0</v>
      </c>
      <c r="BF263" s="156">
        <f t="shared" si="55"/>
        <v>0</v>
      </c>
      <c r="BG263" s="156">
        <f t="shared" si="56"/>
        <v>0</v>
      </c>
      <c r="BH263" s="156">
        <f t="shared" si="57"/>
        <v>0</v>
      </c>
      <c r="BI263" s="156">
        <f t="shared" si="58"/>
        <v>0</v>
      </c>
      <c r="BJ263" s="14" t="s">
        <v>76</v>
      </c>
      <c r="BK263" s="156">
        <f t="shared" si="59"/>
        <v>0</v>
      </c>
      <c r="BL263" s="14" t="s">
        <v>131</v>
      </c>
      <c r="BM263" s="155" t="s">
        <v>1362</v>
      </c>
    </row>
    <row r="264" spans="1:65" s="2" customFormat="1" ht="24.2" customHeight="1" x14ac:dyDescent="0.2">
      <c r="A264" s="26"/>
      <c r="B264" s="143"/>
      <c r="C264" s="234" t="s">
        <v>637</v>
      </c>
      <c r="D264" s="234" t="s">
        <v>205</v>
      </c>
      <c r="E264" s="235" t="s">
        <v>1363</v>
      </c>
      <c r="F264" s="236" t="s">
        <v>1831</v>
      </c>
      <c r="G264" s="237" t="s">
        <v>346</v>
      </c>
      <c r="H264" s="238">
        <v>1</v>
      </c>
      <c r="I264" s="239"/>
      <c r="J264" s="239">
        <f t="shared" si="50"/>
        <v>0</v>
      </c>
      <c r="K264" s="157"/>
      <c r="L264" s="158"/>
      <c r="M264" s="159" t="s">
        <v>1</v>
      </c>
      <c r="N264" s="160" t="s">
        <v>34</v>
      </c>
      <c r="O264" s="153">
        <v>0</v>
      </c>
      <c r="P264" s="153">
        <f t="shared" si="51"/>
        <v>0</v>
      </c>
      <c r="Q264" s="153">
        <v>0</v>
      </c>
      <c r="R264" s="153">
        <f t="shared" si="52"/>
        <v>0</v>
      </c>
      <c r="S264" s="153">
        <v>0</v>
      </c>
      <c r="T264" s="154">
        <f t="shared" si="53"/>
        <v>0</v>
      </c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R264" s="155" t="s">
        <v>207</v>
      </c>
      <c r="AT264" s="155" t="s">
        <v>205</v>
      </c>
      <c r="AU264" s="155" t="s">
        <v>78</v>
      </c>
      <c r="AY264" s="14" t="s">
        <v>124</v>
      </c>
      <c r="BE264" s="156">
        <f t="shared" si="54"/>
        <v>0</v>
      </c>
      <c r="BF264" s="156">
        <f t="shared" si="55"/>
        <v>0</v>
      </c>
      <c r="BG264" s="156">
        <f t="shared" si="56"/>
        <v>0</v>
      </c>
      <c r="BH264" s="156">
        <f t="shared" si="57"/>
        <v>0</v>
      </c>
      <c r="BI264" s="156">
        <f t="shared" si="58"/>
        <v>0</v>
      </c>
      <c r="BJ264" s="14" t="s">
        <v>76</v>
      </c>
      <c r="BK264" s="156">
        <f t="shared" si="59"/>
        <v>0</v>
      </c>
      <c r="BL264" s="14" t="s">
        <v>131</v>
      </c>
      <c r="BM264" s="155" t="s">
        <v>1364</v>
      </c>
    </row>
    <row r="265" spans="1:65" s="2" customFormat="1" ht="24.2" customHeight="1" x14ac:dyDescent="0.2">
      <c r="A265" s="26"/>
      <c r="B265" s="143"/>
      <c r="C265" s="234" t="s">
        <v>643</v>
      </c>
      <c r="D265" s="234" t="s">
        <v>205</v>
      </c>
      <c r="E265" s="235" t="s">
        <v>1365</v>
      </c>
      <c r="F265" s="236" t="s">
        <v>1832</v>
      </c>
      <c r="G265" s="237" t="s">
        <v>346</v>
      </c>
      <c r="H265" s="238">
        <v>3</v>
      </c>
      <c r="I265" s="239"/>
      <c r="J265" s="239">
        <f t="shared" si="50"/>
        <v>0</v>
      </c>
      <c r="K265" s="157"/>
      <c r="L265" s="158"/>
      <c r="M265" s="159" t="s">
        <v>1</v>
      </c>
      <c r="N265" s="160" t="s">
        <v>34</v>
      </c>
      <c r="O265" s="153">
        <v>0</v>
      </c>
      <c r="P265" s="153">
        <f t="shared" si="51"/>
        <v>0</v>
      </c>
      <c r="Q265" s="153">
        <v>0</v>
      </c>
      <c r="R265" s="153">
        <f t="shared" si="52"/>
        <v>0</v>
      </c>
      <c r="S265" s="153">
        <v>0</v>
      </c>
      <c r="T265" s="154">
        <f t="shared" si="53"/>
        <v>0</v>
      </c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R265" s="155" t="s">
        <v>207</v>
      </c>
      <c r="AT265" s="155" t="s">
        <v>205</v>
      </c>
      <c r="AU265" s="155" t="s">
        <v>78</v>
      </c>
      <c r="AY265" s="14" t="s">
        <v>124</v>
      </c>
      <c r="BE265" s="156">
        <f t="shared" si="54"/>
        <v>0</v>
      </c>
      <c r="BF265" s="156">
        <f t="shared" si="55"/>
        <v>0</v>
      </c>
      <c r="BG265" s="156">
        <f t="shared" si="56"/>
        <v>0</v>
      </c>
      <c r="BH265" s="156">
        <f t="shared" si="57"/>
        <v>0</v>
      </c>
      <c r="BI265" s="156">
        <f t="shared" si="58"/>
        <v>0</v>
      </c>
      <c r="BJ265" s="14" t="s">
        <v>76</v>
      </c>
      <c r="BK265" s="156">
        <f t="shared" si="59"/>
        <v>0</v>
      </c>
      <c r="BL265" s="14" t="s">
        <v>131</v>
      </c>
      <c r="BM265" s="155" t="s">
        <v>1366</v>
      </c>
    </row>
    <row r="266" spans="1:65" s="2" customFormat="1" ht="24.2" customHeight="1" x14ac:dyDescent="0.2">
      <c r="A266" s="26"/>
      <c r="B266" s="143"/>
      <c r="C266" s="234" t="s">
        <v>648</v>
      </c>
      <c r="D266" s="234" t="s">
        <v>205</v>
      </c>
      <c r="E266" s="235" t="s">
        <v>1367</v>
      </c>
      <c r="F266" s="236" t="s">
        <v>1833</v>
      </c>
      <c r="G266" s="237" t="s">
        <v>346</v>
      </c>
      <c r="H266" s="238">
        <v>1</v>
      </c>
      <c r="I266" s="239"/>
      <c r="J266" s="239">
        <f t="shared" si="50"/>
        <v>0</v>
      </c>
      <c r="K266" s="157"/>
      <c r="L266" s="158"/>
      <c r="M266" s="159" t="s">
        <v>1</v>
      </c>
      <c r="N266" s="160" t="s">
        <v>34</v>
      </c>
      <c r="O266" s="153">
        <v>0</v>
      </c>
      <c r="P266" s="153">
        <f t="shared" si="51"/>
        <v>0</v>
      </c>
      <c r="Q266" s="153">
        <v>0</v>
      </c>
      <c r="R266" s="153">
        <f t="shared" si="52"/>
        <v>0</v>
      </c>
      <c r="S266" s="153">
        <v>0</v>
      </c>
      <c r="T266" s="154">
        <f t="shared" si="53"/>
        <v>0</v>
      </c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R266" s="155" t="s">
        <v>207</v>
      </c>
      <c r="AT266" s="155" t="s">
        <v>205</v>
      </c>
      <c r="AU266" s="155" t="s">
        <v>78</v>
      </c>
      <c r="AY266" s="14" t="s">
        <v>124</v>
      </c>
      <c r="BE266" s="156">
        <f t="shared" si="54"/>
        <v>0</v>
      </c>
      <c r="BF266" s="156">
        <f t="shared" si="55"/>
        <v>0</v>
      </c>
      <c r="BG266" s="156">
        <f t="shared" si="56"/>
        <v>0</v>
      </c>
      <c r="BH266" s="156">
        <f t="shared" si="57"/>
        <v>0</v>
      </c>
      <c r="BI266" s="156">
        <f t="shared" si="58"/>
        <v>0</v>
      </c>
      <c r="BJ266" s="14" t="s">
        <v>76</v>
      </c>
      <c r="BK266" s="156">
        <f t="shared" si="59"/>
        <v>0</v>
      </c>
      <c r="BL266" s="14" t="s">
        <v>131</v>
      </c>
      <c r="BM266" s="155" t="s">
        <v>1368</v>
      </c>
    </row>
    <row r="267" spans="1:65" s="2" customFormat="1" ht="24.2" customHeight="1" x14ac:dyDescent="0.2">
      <c r="A267" s="26"/>
      <c r="B267" s="143"/>
      <c r="C267" s="234" t="s">
        <v>651</v>
      </c>
      <c r="D267" s="234" t="s">
        <v>205</v>
      </c>
      <c r="E267" s="235" t="s">
        <v>1369</v>
      </c>
      <c r="F267" s="236" t="s">
        <v>1834</v>
      </c>
      <c r="G267" s="237" t="s">
        <v>346</v>
      </c>
      <c r="H267" s="238">
        <v>2</v>
      </c>
      <c r="I267" s="239"/>
      <c r="J267" s="239">
        <f t="shared" si="50"/>
        <v>0</v>
      </c>
      <c r="K267" s="157"/>
      <c r="L267" s="158"/>
      <c r="M267" s="159" t="s">
        <v>1</v>
      </c>
      <c r="N267" s="160" t="s">
        <v>34</v>
      </c>
      <c r="O267" s="153">
        <v>0</v>
      </c>
      <c r="P267" s="153">
        <f t="shared" si="51"/>
        <v>0</v>
      </c>
      <c r="Q267" s="153">
        <v>0</v>
      </c>
      <c r="R267" s="153">
        <f t="shared" si="52"/>
        <v>0</v>
      </c>
      <c r="S267" s="153">
        <v>0</v>
      </c>
      <c r="T267" s="154">
        <f t="shared" si="53"/>
        <v>0</v>
      </c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R267" s="155" t="s">
        <v>207</v>
      </c>
      <c r="AT267" s="155" t="s">
        <v>205</v>
      </c>
      <c r="AU267" s="155" t="s">
        <v>78</v>
      </c>
      <c r="AY267" s="14" t="s">
        <v>124</v>
      </c>
      <c r="BE267" s="156">
        <f t="shared" si="54"/>
        <v>0</v>
      </c>
      <c r="BF267" s="156">
        <f t="shared" si="55"/>
        <v>0</v>
      </c>
      <c r="BG267" s="156">
        <f t="shared" si="56"/>
        <v>0</v>
      </c>
      <c r="BH267" s="156">
        <f t="shared" si="57"/>
        <v>0</v>
      </c>
      <c r="BI267" s="156">
        <f t="shared" si="58"/>
        <v>0</v>
      </c>
      <c r="BJ267" s="14" t="s">
        <v>76</v>
      </c>
      <c r="BK267" s="156">
        <f t="shared" si="59"/>
        <v>0</v>
      </c>
      <c r="BL267" s="14" t="s">
        <v>131</v>
      </c>
      <c r="BM267" s="155" t="s">
        <v>1370</v>
      </c>
    </row>
    <row r="268" spans="1:65" s="2" customFormat="1" ht="24.2" customHeight="1" x14ac:dyDescent="0.2">
      <c r="A268" s="26"/>
      <c r="B268" s="143"/>
      <c r="C268" s="234" t="s">
        <v>654</v>
      </c>
      <c r="D268" s="234" t="s">
        <v>205</v>
      </c>
      <c r="E268" s="235" t="s">
        <v>1371</v>
      </c>
      <c r="F268" s="236" t="s">
        <v>1835</v>
      </c>
      <c r="G268" s="237" t="s">
        <v>346</v>
      </c>
      <c r="H268" s="238">
        <v>2</v>
      </c>
      <c r="I268" s="239"/>
      <c r="J268" s="239">
        <f t="shared" si="50"/>
        <v>0</v>
      </c>
      <c r="K268" s="157"/>
      <c r="L268" s="158"/>
      <c r="M268" s="159" t="s">
        <v>1</v>
      </c>
      <c r="N268" s="160" t="s">
        <v>34</v>
      </c>
      <c r="O268" s="153">
        <v>0</v>
      </c>
      <c r="P268" s="153">
        <f t="shared" si="51"/>
        <v>0</v>
      </c>
      <c r="Q268" s="153">
        <v>0</v>
      </c>
      <c r="R268" s="153">
        <f t="shared" si="52"/>
        <v>0</v>
      </c>
      <c r="S268" s="153">
        <v>0</v>
      </c>
      <c r="T268" s="154">
        <f t="shared" si="53"/>
        <v>0</v>
      </c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R268" s="155" t="s">
        <v>207</v>
      </c>
      <c r="AT268" s="155" t="s">
        <v>205</v>
      </c>
      <c r="AU268" s="155" t="s">
        <v>78</v>
      </c>
      <c r="AY268" s="14" t="s">
        <v>124</v>
      </c>
      <c r="BE268" s="156">
        <f t="shared" si="54"/>
        <v>0</v>
      </c>
      <c r="BF268" s="156">
        <f t="shared" si="55"/>
        <v>0</v>
      </c>
      <c r="BG268" s="156">
        <f t="shared" si="56"/>
        <v>0</v>
      </c>
      <c r="BH268" s="156">
        <f t="shared" si="57"/>
        <v>0</v>
      </c>
      <c r="BI268" s="156">
        <f t="shared" si="58"/>
        <v>0</v>
      </c>
      <c r="BJ268" s="14" t="s">
        <v>76</v>
      </c>
      <c r="BK268" s="156">
        <f t="shared" si="59"/>
        <v>0</v>
      </c>
      <c r="BL268" s="14" t="s">
        <v>131</v>
      </c>
      <c r="BM268" s="155" t="s">
        <v>1372</v>
      </c>
    </row>
    <row r="269" spans="1:65" s="2" customFormat="1" ht="24.2" customHeight="1" x14ac:dyDescent="0.2">
      <c r="A269" s="26"/>
      <c r="B269" s="143"/>
      <c r="C269" s="234" t="s">
        <v>657</v>
      </c>
      <c r="D269" s="234" t="s">
        <v>205</v>
      </c>
      <c r="E269" s="235" t="s">
        <v>1373</v>
      </c>
      <c r="F269" s="236" t="s">
        <v>1836</v>
      </c>
      <c r="G269" s="237" t="s">
        <v>346</v>
      </c>
      <c r="H269" s="238">
        <v>4</v>
      </c>
      <c r="I269" s="239"/>
      <c r="J269" s="239">
        <f t="shared" si="50"/>
        <v>0</v>
      </c>
      <c r="K269" s="157"/>
      <c r="L269" s="158"/>
      <c r="M269" s="159" t="s">
        <v>1</v>
      </c>
      <c r="N269" s="160" t="s">
        <v>34</v>
      </c>
      <c r="O269" s="153">
        <v>0</v>
      </c>
      <c r="P269" s="153">
        <f t="shared" si="51"/>
        <v>0</v>
      </c>
      <c r="Q269" s="153">
        <v>0</v>
      </c>
      <c r="R269" s="153">
        <f t="shared" si="52"/>
        <v>0</v>
      </c>
      <c r="S269" s="153">
        <v>0</v>
      </c>
      <c r="T269" s="154">
        <f t="shared" si="53"/>
        <v>0</v>
      </c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R269" s="155" t="s">
        <v>207</v>
      </c>
      <c r="AT269" s="155" t="s">
        <v>205</v>
      </c>
      <c r="AU269" s="155" t="s">
        <v>78</v>
      </c>
      <c r="AY269" s="14" t="s">
        <v>124</v>
      </c>
      <c r="BE269" s="156">
        <f t="shared" si="54"/>
        <v>0</v>
      </c>
      <c r="BF269" s="156">
        <f t="shared" si="55"/>
        <v>0</v>
      </c>
      <c r="BG269" s="156">
        <f t="shared" si="56"/>
        <v>0</v>
      </c>
      <c r="BH269" s="156">
        <f t="shared" si="57"/>
        <v>0</v>
      </c>
      <c r="BI269" s="156">
        <f t="shared" si="58"/>
        <v>0</v>
      </c>
      <c r="BJ269" s="14" t="s">
        <v>76</v>
      </c>
      <c r="BK269" s="156">
        <f t="shared" si="59"/>
        <v>0</v>
      </c>
      <c r="BL269" s="14" t="s">
        <v>131</v>
      </c>
      <c r="BM269" s="155" t="s">
        <v>1374</v>
      </c>
    </row>
    <row r="270" spans="1:65" s="2" customFormat="1" ht="24.2" customHeight="1" x14ac:dyDescent="0.2">
      <c r="A270" s="26"/>
      <c r="B270" s="143"/>
      <c r="C270" s="234" t="s">
        <v>661</v>
      </c>
      <c r="D270" s="234" t="s">
        <v>205</v>
      </c>
      <c r="E270" s="235" t="s">
        <v>1375</v>
      </c>
      <c r="F270" s="236" t="s">
        <v>1837</v>
      </c>
      <c r="G270" s="237" t="s">
        <v>346</v>
      </c>
      <c r="H270" s="238">
        <v>1</v>
      </c>
      <c r="I270" s="239"/>
      <c r="J270" s="239">
        <f t="shared" si="50"/>
        <v>0</v>
      </c>
      <c r="K270" s="157"/>
      <c r="L270" s="158"/>
      <c r="M270" s="159" t="s">
        <v>1</v>
      </c>
      <c r="N270" s="160" t="s">
        <v>34</v>
      </c>
      <c r="O270" s="153">
        <v>0</v>
      </c>
      <c r="P270" s="153">
        <f t="shared" si="51"/>
        <v>0</v>
      </c>
      <c r="Q270" s="153">
        <v>0</v>
      </c>
      <c r="R270" s="153">
        <f t="shared" si="52"/>
        <v>0</v>
      </c>
      <c r="S270" s="153">
        <v>0</v>
      </c>
      <c r="T270" s="154">
        <f t="shared" si="53"/>
        <v>0</v>
      </c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R270" s="155" t="s">
        <v>207</v>
      </c>
      <c r="AT270" s="155" t="s">
        <v>205</v>
      </c>
      <c r="AU270" s="155" t="s">
        <v>78</v>
      </c>
      <c r="AY270" s="14" t="s">
        <v>124</v>
      </c>
      <c r="BE270" s="156">
        <f t="shared" si="54"/>
        <v>0</v>
      </c>
      <c r="BF270" s="156">
        <f t="shared" si="55"/>
        <v>0</v>
      </c>
      <c r="BG270" s="156">
        <f t="shared" si="56"/>
        <v>0</v>
      </c>
      <c r="BH270" s="156">
        <f t="shared" si="57"/>
        <v>0</v>
      </c>
      <c r="BI270" s="156">
        <f t="shared" si="58"/>
        <v>0</v>
      </c>
      <c r="BJ270" s="14" t="s">
        <v>76</v>
      </c>
      <c r="BK270" s="156">
        <f t="shared" si="59"/>
        <v>0</v>
      </c>
      <c r="BL270" s="14" t="s">
        <v>131</v>
      </c>
      <c r="BM270" s="155" t="s">
        <v>1376</v>
      </c>
    </row>
    <row r="271" spans="1:65" s="2" customFormat="1" ht="24.2" customHeight="1" x14ac:dyDescent="0.2">
      <c r="A271" s="26"/>
      <c r="B271" s="143"/>
      <c r="C271" s="234" t="s">
        <v>664</v>
      </c>
      <c r="D271" s="234" t="s">
        <v>205</v>
      </c>
      <c r="E271" s="235" t="s">
        <v>1377</v>
      </c>
      <c r="F271" s="236" t="s">
        <v>1838</v>
      </c>
      <c r="G271" s="237" t="s">
        <v>346</v>
      </c>
      <c r="H271" s="238">
        <v>1</v>
      </c>
      <c r="I271" s="239"/>
      <c r="J271" s="239">
        <f t="shared" si="50"/>
        <v>0</v>
      </c>
      <c r="K271" s="157"/>
      <c r="L271" s="158"/>
      <c r="M271" s="159" t="s">
        <v>1</v>
      </c>
      <c r="N271" s="160" t="s">
        <v>34</v>
      </c>
      <c r="O271" s="153">
        <v>0</v>
      </c>
      <c r="P271" s="153">
        <f t="shared" si="51"/>
        <v>0</v>
      </c>
      <c r="Q271" s="153">
        <v>0</v>
      </c>
      <c r="R271" s="153">
        <f t="shared" si="52"/>
        <v>0</v>
      </c>
      <c r="S271" s="153">
        <v>0</v>
      </c>
      <c r="T271" s="154">
        <f t="shared" si="53"/>
        <v>0</v>
      </c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R271" s="155" t="s">
        <v>207</v>
      </c>
      <c r="AT271" s="155" t="s">
        <v>205</v>
      </c>
      <c r="AU271" s="155" t="s">
        <v>78</v>
      </c>
      <c r="AY271" s="14" t="s">
        <v>124</v>
      </c>
      <c r="BE271" s="156">
        <f t="shared" si="54"/>
        <v>0</v>
      </c>
      <c r="BF271" s="156">
        <f t="shared" si="55"/>
        <v>0</v>
      </c>
      <c r="BG271" s="156">
        <f t="shared" si="56"/>
        <v>0</v>
      </c>
      <c r="BH271" s="156">
        <f t="shared" si="57"/>
        <v>0</v>
      </c>
      <c r="BI271" s="156">
        <f t="shared" si="58"/>
        <v>0</v>
      </c>
      <c r="BJ271" s="14" t="s">
        <v>76</v>
      </c>
      <c r="BK271" s="156">
        <f t="shared" si="59"/>
        <v>0</v>
      </c>
      <c r="BL271" s="14" t="s">
        <v>131</v>
      </c>
      <c r="BM271" s="155" t="s">
        <v>1378</v>
      </c>
    </row>
    <row r="272" spans="1:65" s="2" customFormat="1" ht="24.2" customHeight="1" x14ac:dyDescent="0.2">
      <c r="A272" s="26"/>
      <c r="B272" s="143"/>
      <c r="C272" s="234" t="s">
        <v>667</v>
      </c>
      <c r="D272" s="234" t="s">
        <v>127</v>
      </c>
      <c r="E272" s="235" t="s">
        <v>1379</v>
      </c>
      <c r="F272" s="236" t="s">
        <v>1380</v>
      </c>
      <c r="G272" s="237" t="s">
        <v>234</v>
      </c>
      <c r="H272" s="238">
        <v>1282.68</v>
      </c>
      <c r="I272" s="239"/>
      <c r="J272" s="239">
        <f t="shared" si="50"/>
        <v>0</v>
      </c>
      <c r="K272" s="150"/>
      <c r="L272" s="27"/>
      <c r="M272" s="151" t="s">
        <v>1</v>
      </c>
      <c r="N272" s="152" t="s">
        <v>34</v>
      </c>
      <c r="O272" s="153">
        <v>0</v>
      </c>
      <c r="P272" s="153">
        <f t="shared" si="51"/>
        <v>0</v>
      </c>
      <c r="Q272" s="153">
        <v>0</v>
      </c>
      <c r="R272" s="153">
        <f t="shared" si="52"/>
        <v>0</v>
      </c>
      <c r="S272" s="153">
        <v>0</v>
      </c>
      <c r="T272" s="154">
        <f t="shared" si="53"/>
        <v>0</v>
      </c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R272" s="155" t="s">
        <v>131</v>
      </c>
      <c r="AT272" s="155" t="s">
        <v>127</v>
      </c>
      <c r="AU272" s="155" t="s">
        <v>78</v>
      </c>
      <c r="AY272" s="14" t="s">
        <v>124</v>
      </c>
      <c r="BE272" s="156">
        <f t="shared" si="54"/>
        <v>0</v>
      </c>
      <c r="BF272" s="156">
        <f t="shared" si="55"/>
        <v>0</v>
      </c>
      <c r="BG272" s="156">
        <f t="shared" si="56"/>
        <v>0</v>
      </c>
      <c r="BH272" s="156">
        <f t="shared" si="57"/>
        <v>0</v>
      </c>
      <c r="BI272" s="156">
        <f t="shared" si="58"/>
        <v>0</v>
      </c>
      <c r="BJ272" s="14" t="s">
        <v>76</v>
      </c>
      <c r="BK272" s="156">
        <f t="shared" si="59"/>
        <v>0</v>
      </c>
      <c r="BL272" s="14" t="s">
        <v>131</v>
      </c>
      <c r="BM272" s="155" t="s">
        <v>1381</v>
      </c>
    </row>
    <row r="273" spans="1:65" s="2" customFormat="1" ht="24.2" customHeight="1" x14ac:dyDescent="0.2">
      <c r="A273" s="26"/>
      <c r="B273" s="143"/>
      <c r="C273" s="144" t="s">
        <v>670</v>
      </c>
      <c r="D273" s="144" t="s">
        <v>127</v>
      </c>
      <c r="E273" s="145" t="s">
        <v>1382</v>
      </c>
      <c r="F273" s="146" t="s">
        <v>1383</v>
      </c>
      <c r="G273" s="147" t="s">
        <v>234</v>
      </c>
      <c r="H273" s="148">
        <v>1282.68</v>
      </c>
      <c r="I273" s="149"/>
      <c r="J273" s="149">
        <f t="shared" si="50"/>
        <v>0</v>
      </c>
      <c r="K273" s="150"/>
      <c r="L273" s="27"/>
      <c r="M273" s="151" t="s">
        <v>1</v>
      </c>
      <c r="N273" s="152" t="s">
        <v>34</v>
      </c>
      <c r="O273" s="153">
        <v>0</v>
      </c>
      <c r="P273" s="153">
        <f t="shared" si="51"/>
        <v>0</v>
      </c>
      <c r="Q273" s="153">
        <v>0</v>
      </c>
      <c r="R273" s="153">
        <f t="shared" si="52"/>
        <v>0</v>
      </c>
      <c r="S273" s="153">
        <v>0</v>
      </c>
      <c r="T273" s="154">
        <f t="shared" si="53"/>
        <v>0</v>
      </c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R273" s="155" t="s">
        <v>131</v>
      </c>
      <c r="AT273" s="155" t="s">
        <v>127</v>
      </c>
      <c r="AU273" s="155" t="s">
        <v>78</v>
      </c>
      <c r="AY273" s="14" t="s">
        <v>124</v>
      </c>
      <c r="BE273" s="156">
        <f t="shared" si="54"/>
        <v>0</v>
      </c>
      <c r="BF273" s="156">
        <f t="shared" si="55"/>
        <v>0</v>
      </c>
      <c r="BG273" s="156">
        <f t="shared" si="56"/>
        <v>0</v>
      </c>
      <c r="BH273" s="156">
        <f t="shared" si="57"/>
        <v>0</v>
      </c>
      <c r="BI273" s="156">
        <f t="shared" si="58"/>
        <v>0</v>
      </c>
      <c r="BJ273" s="14" t="s">
        <v>76</v>
      </c>
      <c r="BK273" s="156">
        <f t="shared" si="59"/>
        <v>0</v>
      </c>
      <c r="BL273" s="14" t="s">
        <v>131</v>
      </c>
      <c r="BM273" s="155" t="s">
        <v>1384</v>
      </c>
    </row>
    <row r="274" spans="1:65" s="12" customFormat="1" ht="22.9" customHeight="1" x14ac:dyDescent="0.2">
      <c r="B274" s="131"/>
      <c r="D274" s="132" t="s">
        <v>68</v>
      </c>
      <c r="E274" s="141" t="s">
        <v>240</v>
      </c>
      <c r="F274" s="141" t="s">
        <v>241</v>
      </c>
      <c r="J274" s="142">
        <f>BK274</f>
        <v>0</v>
      </c>
      <c r="L274" s="131"/>
      <c r="M274" s="135"/>
      <c r="N274" s="136"/>
      <c r="O274" s="136"/>
      <c r="P274" s="137">
        <f>P275</f>
        <v>0</v>
      </c>
      <c r="Q274" s="136"/>
      <c r="R274" s="137">
        <f>R275</f>
        <v>0</v>
      </c>
      <c r="S274" s="136"/>
      <c r="T274" s="138">
        <f>T275</f>
        <v>0</v>
      </c>
      <c r="AR274" s="132" t="s">
        <v>78</v>
      </c>
      <c r="AT274" s="139" t="s">
        <v>68</v>
      </c>
      <c r="AU274" s="139" t="s">
        <v>76</v>
      </c>
      <c r="AY274" s="132" t="s">
        <v>124</v>
      </c>
      <c r="BK274" s="140">
        <f>BK275</f>
        <v>0</v>
      </c>
    </row>
    <row r="275" spans="1:65" s="2" customFormat="1" ht="24.2" customHeight="1" x14ac:dyDescent="0.2">
      <c r="A275" s="26"/>
      <c r="B275" s="143"/>
      <c r="C275" s="144" t="s">
        <v>674</v>
      </c>
      <c r="D275" s="144" t="s">
        <v>127</v>
      </c>
      <c r="E275" s="145" t="s">
        <v>894</v>
      </c>
      <c r="F275" s="146" t="s">
        <v>1385</v>
      </c>
      <c r="G275" s="147" t="s">
        <v>130</v>
      </c>
      <c r="H275" s="148">
        <v>50</v>
      </c>
      <c r="I275" s="149"/>
      <c r="J275" s="149">
        <f>ROUND(I275*H275,2)</f>
        <v>0</v>
      </c>
      <c r="K275" s="150"/>
      <c r="L275" s="27"/>
      <c r="M275" s="151" t="s">
        <v>1</v>
      </c>
      <c r="N275" s="152" t="s">
        <v>34</v>
      </c>
      <c r="O275" s="153">
        <v>0</v>
      </c>
      <c r="P275" s="153">
        <f>O275*H275</f>
        <v>0</v>
      </c>
      <c r="Q275" s="153">
        <v>0</v>
      </c>
      <c r="R275" s="153">
        <f>Q275*H275</f>
        <v>0</v>
      </c>
      <c r="S275" s="153">
        <v>0</v>
      </c>
      <c r="T275" s="154">
        <f>S275*H275</f>
        <v>0</v>
      </c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R275" s="155" t="s">
        <v>131</v>
      </c>
      <c r="AT275" s="155" t="s">
        <v>127</v>
      </c>
      <c r="AU275" s="155" t="s">
        <v>78</v>
      </c>
      <c r="AY275" s="14" t="s">
        <v>124</v>
      </c>
      <c r="BE275" s="156">
        <f>IF(N275="základní",J275,0)</f>
        <v>0</v>
      </c>
      <c r="BF275" s="156">
        <f>IF(N275="snížená",J275,0)</f>
        <v>0</v>
      </c>
      <c r="BG275" s="156">
        <f>IF(N275="zákl. přenesená",J275,0)</f>
        <v>0</v>
      </c>
      <c r="BH275" s="156">
        <f>IF(N275="sníž. přenesená",J275,0)</f>
        <v>0</v>
      </c>
      <c r="BI275" s="156">
        <f>IF(N275="nulová",J275,0)</f>
        <v>0</v>
      </c>
      <c r="BJ275" s="14" t="s">
        <v>76</v>
      </c>
      <c r="BK275" s="156">
        <f>ROUND(I275*H275,2)</f>
        <v>0</v>
      </c>
      <c r="BL275" s="14" t="s">
        <v>131</v>
      </c>
      <c r="BM275" s="155" t="s">
        <v>1386</v>
      </c>
    </row>
    <row r="276" spans="1:65" s="12" customFormat="1" ht="22.9" customHeight="1" x14ac:dyDescent="0.2">
      <c r="B276" s="131"/>
      <c r="D276" s="132" t="s">
        <v>68</v>
      </c>
      <c r="E276" s="141" t="s">
        <v>901</v>
      </c>
      <c r="F276" s="141" t="s">
        <v>902</v>
      </c>
      <c r="J276" s="142">
        <f>BK276</f>
        <v>0</v>
      </c>
      <c r="L276" s="131"/>
      <c r="M276" s="135"/>
      <c r="N276" s="136"/>
      <c r="O276" s="136"/>
      <c r="P276" s="137">
        <f>SUM(P277:P283)</f>
        <v>0</v>
      </c>
      <c r="Q276" s="136"/>
      <c r="R276" s="137">
        <f>SUM(R277:R283)</f>
        <v>0</v>
      </c>
      <c r="S276" s="136"/>
      <c r="T276" s="138">
        <f>SUM(T277:T283)</f>
        <v>0</v>
      </c>
      <c r="AR276" s="132" t="s">
        <v>76</v>
      </c>
      <c r="AT276" s="139" t="s">
        <v>68</v>
      </c>
      <c r="AU276" s="139" t="s">
        <v>76</v>
      </c>
      <c r="AY276" s="132" t="s">
        <v>124</v>
      </c>
      <c r="BK276" s="140">
        <f>SUM(BK277:BK283)</f>
        <v>0</v>
      </c>
    </row>
    <row r="277" spans="1:65" s="2" customFormat="1" ht="14.45" customHeight="1" x14ac:dyDescent="0.2">
      <c r="A277" s="26"/>
      <c r="B277" s="143"/>
      <c r="C277" s="144" t="s">
        <v>677</v>
      </c>
      <c r="D277" s="144" t="s">
        <v>127</v>
      </c>
      <c r="E277" s="145" t="s">
        <v>904</v>
      </c>
      <c r="F277" s="146" t="s">
        <v>905</v>
      </c>
      <c r="G277" s="147" t="s">
        <v>906</v>
      </c>
      <c r="H277" s="148">
        <v>36</v>
      </c>
      <c r="I277" s="149"/>
      <c r="J277" s="149">
        <f t="shared" ref="J277:J283" si="60">ROUND(I277*H277,2)</f>
        <v>0</v>
      </c>
      <c r="K277" s="150"/>
      <c r="L277" s="27"/>
      <c r="M277" s="151" t="s">
        <v>1</v>
      </c>
      <c r="N277" s="152" t="s">
        <v>34</v>
      </c>
      <c r="O277" s="153">
        <v>0</v>
      </c>
      <c r="P277" s="153">
        <f t="shared" ref="P277:P283" si="61">O277*H277</f>
        <v>0</v>
      </c>
      <c r="Q277" s="153">
        <v>0</v>
      </c>
      <c r="R277" s="153">
        <f t="shared" ref="R277:R283" si="62">Q277*H277</f>
        <v>0</v>
      </c>
      <c r="S277" s="153">
        <v>0</v>
      </c>
      <c r="T277" s="154">
        <f t="shared" ref="T277:T283" si="63">S277*H277</f>
        <v>0</v>
      </c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R277" s="155" t="s">
        <v>140</v>
      </c>
      <c r="AT277" s="155" t="s">
        <v>127</v>
      </c>
      <c r="AU277" s="155" t="s">
        <v>78</v>
      </c>
      <c r="AY277" s="14" t="s">
        <v>124</v>
      </c>
      <c r="BE277" s="156">
        <f t="shared" ref="BE277:BE283" si="64">IF(N277="základní",J277,0)</f>
        <v>0</v>
      </c>
      <c r="BF277" s="156">
        <f t="shared" ref="BF277:BF283" si="65">IF(N277="snížená",J277,0)</f>
        <v>0</v>
      </c>
      <c r="BG277" s="156">
        <f t="shared" ref="BG277:BG283" si="66">IF(N277="zákl. přenesená",J277,0)</f>
        <v>0</v>
      </c>
      <c r="BH277" s="156">
        <f t="shared" ref="BH277:BH283" si="67">IF(N277="sníž. přenesená",J277,0)</f>
        <v>0</v>
      </c>
      <c r="BI277" s="156">
        <f t="shared" ref="BI277:BI283" si="68">IF(N277="nulová",J277,0)</f>
        <v>0</v>
      </c>
      <c r="BJ277" s="14" t="s">
        <v>76</v>
      </c>
      <c r="BK277" s="156">
        <f t="shared" ref="BK277:BK283" si="69">ROUND(I277*H277,2)</f>
        <v>0</v>
      </c>
      <c r="BL277" s="14" t="s">
        <v>140</v>
      </c>
      <c r="BM277" s="155" t="s">
        <v>1387</v>
      </c>
    </row>
    <row r="278" spans="1:65" s="2" customFormat="1" ht="14.45" customHeight="1" x14ac:dyDescent="0.2">
      <c r="A278" s="26"/>
      <c r="B278" s="143"/>
      <c r="C278" s="144" t="s">
        <v>680</v>
      </c>
      <c r="D278" s="144" t="s">
        <v>127</v>
      </c>
      <c r="E278" s="145" t="s">
        <v>909</v>
      </c>
      <c r="F278" s="146" t="s">
        <v>910</v>
      </c>
      <c r="G278" s="147" t="s">
        <v>906</v>
      </c>
      <c r="H278" s="148">
        <v>16</v>
      </c>
      <c r="I278" s="149"/>
      <c r="J278" s="149">
        <f t="shared" si="60"/>
        <v>0</v>
      </c>
      <c r="K278" s="150"/>
      <c r="L278" s="27"/>
      <c r="M278" s="151" t="s">
        <v>1</v>
      </c>
      <c r="N278" s="152" t="s">
        <v>34</v>
      </c>
      <c r="O278" s="153">
        <v>0</v>
      </c>
      <c r="P278" s="153">
        <f t="shared" si="61"/>
        <v>0</v>
      </c>
      <c r="Q278" s="153">
        <v>0</v>
      </c>
      <c r="R278" s="153">
        <f t="shared" si="62"/>
        <v>0</v>
      </c>
      <c r="S278" s="153">
        <v>0</v>
      </c>
      <c r="T278" s="154">
        <f t="shared" si="63"/>
        <v>0</v>
      </c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R278" s="155" t="s">
        <v>140</v>
      </c>
      <c r="AT278" s="155" t="s">
        <v>127</v>
      </c>
      <c r="AU278" s="155" t="s">
        <v>78</v>
      </c>
      <c r="AY278" s="14" t="s">
        <v>124</v>
      </c>
      <c r="BE278" s="156">
        <f t="shared" si="64"/>
        <v>0</v>
      </c>
      <c r="BF278" s="156">
        <f t="shared" si="65"/>
        <v>0</v>
      </c>
      <c r="BG278" s="156">
        <f t="shared" si="66"/>
        <v>0</v>
      </c>
      <c r="BH278" s="156">
        <f t="shared" si="67"/>
        <v>0</v>
      </c>
      <c r="BI278" s="156">
        <f t="shared" si="68"/>
        <v>0</v>
      </c>
      <c r="BJ278" s="14" t="s">
        <v>76</v>
      </c>
      <c r="BK278" s="156">
        <f t="shared" si="69"/>
        <v>0</v>
      </c>
      <c r="BL278" s="14" t="s">
        <v>140</v>
      </c>
      <c r="BM278" s="155" t="s">
        <v>1388</v>
      </c>
    </row>
    <row r="279" spans="1:65" s="2" customFormat="1" ht="14.45" customHeight="1" x14ac:dyDescent="0.2">
      <c r="A279" s="26"/>
      <c r="B279" s="143"/>
      <c r="C279" s="144" t="s">
        <v>684</v>
      </c>
      <c r="D279" s="144" t="s">
        <v>127</v>
      </c>
      <c r="E279" s="145" t="s">
        <v>917</v>
      </c>
      <c r="F279" s="146" t="s">
        <v>918</v>
      </c>
      <c r="G279" s="147" t="s">
        <v>906</v>
      </c>
      <c r="H279" s="148">
        <v>20</v>
      </c>
      <c r="I279" s="149"/>
      <c r="J279" s="149">
        <f t="shared" si="60"/>
        <v>0</v>
      </c>
      <c r="K279" s="150"/>
      <c r="L279" s="27"/>
      <c r="M279" s="151" t="s">
        <v>1</v>
      </c>
      <c r="N279" s="152" t="s">
        <v>34</v>
      </c>
      <c r="O279" s="153">
        <v>0</v>
      </c>
      <c r="P279" s="153">
        <f t="shared" si="61"/>
        <v>0</v>
      </c>
      <c r="Q279" s="153">
        <v>0</v>
      </c>
      <c r="R279" s="153">
        <f t="shared" si="62"/>
        <v>0</v>
      </c>
      <c r="S279" s="153">
        <v>0</v>
      </c>
      <c r="T279" s="154">
        <f t="shared" si="63"/>
        <v>0</v>
      </c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R279" s="155" t="s">
        <v>140</v>
      </c>
      <c r="AT279" s="155" t="s">
        <v>127</v>
      </c>
      <c r="AU279" s="155" t="s">
        <v>78</v>
      </c>
      <c r="AY279" s="14" t="s">
        <v>124</v>
      </c>
      <c r="BE279" s="156">
        <f t="shared" si="64"/>
        <v>0</v>
      </c>
      <c r="BF279" s="156">
        <f t="shared" si="65"/>
        <v>0</v>
      </c>
      <c r="BG279" s="156">
        <f t="shared" si="66"/>
        <v>0</v>
      </c>
      <c r="BH279" s="156">
        <f t="shared" si="67"/>
        <v>0</v>
      </c>
      <c r="BI279" s="156">
        <f t="shared" si="68"/>
        <v>0</v>
      </c>
      <c r="BJ279" s="14" t="s">
        <v>76</v>
      </c>
      <c r="BK279" s="156">
        <f t="shared" si="69"/>
        <v>0</v>
      </c>
      <c r="BL279" s="14" t="s">
        <v>140</v>
      </c>
      <c r="BM279" s="155" t="s">
        <v>1389</v>
      </c>
    </row>
    <row r="280" spans="1:65" s="2" customFormat="1" ht="14.45" customHeight="1" x14ac:dyDescent="0.2">
      <c r="A280" s="26"/>
      <c r="B280" s="143"/>
      <c r="C280" s="144" t="s">
        <v>687</v>
      </c>
      <c r="D280" s="144" t="s">
        <v>127</v>
      </c>
      <c r="E280" s="145" t="s">
        <v>1390</v>
      </c>
      <c r="F280" s="146" t="s">
        <v>1391</v>
      </c>
      <c r="G280" s="147" t="s">
        <v>906</v>
      </c>
      <c r="H280" s="148">
        <v>25</v>
      </c>
      <c r="I280" s="149"/>
      <c r="J280" s="149">
        <f t="shared" si="60"/>
        <v>0</v>
      </c>
      <c r="K280" s="150"/>
      <c r="L280" s="27"/>
      <c r="M280" s="151" t="s">
        <v>1</v>
      </c>
      <c r="N280" s="152" t="s">
        <v>34</v>
      </c>
      <c r="O280" s="153">
        <v>0</v>
      </c>
      <c r="P280" s="153">
        <f t="shared" si="61"/>
        <v>0</v>
      </c>
      <c r="Q280" s="153">
        <v>0</v>
      </c>
      <c r="R280" s="153">
        <f t="shared" si="62"/>
        <v>0</v>
      </c>
      <c r="S280" s="153">
        <v>0</v>
      </c>
      <c r="T280" s="154">
        <f t="shared" si="63"/>
        <v>0</v>
      </c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R280" s="155" t="s">
        <v>140</v>
      </c>
      <c r="AT280" s="155" t="s">
        <v>127</v>
      </c>
      <c r="AU280" s="155" t="s">
        <v>78</v>
      </c>
      <c r="AY280" s="14" t="s">
        <v>124</v>
      </c>
      <c r="BE280" s="156">
        <f t="shared" si="64"/>
        <v>0</v>
      </c>
      <c r="BF280" s="156">
        <f t="shared" si="65"/>
        <v>0</v>
      </c>
      <c r="BG280" s="156">
        <f t="shared" si="66"/>
        <v>0</v>
      </c>
      <c r="BH280" s="156">
        <f t="shared" si="67"/>
        <v>0</v>
      </c>
      <c r="BI280" s="156">
        <f t="shared" si="68"/>
        <v>0</v>
      </c>
      <c r="BJ280" s="14" t="s">
        <v>76</v>
      </c>
      <c r="BK280" s="156">
        <f t="shared" si="69"/>
        <v>0</v>
      </c>
      <c r="BL280" s="14" t="s">
        <v>140</v>
      </c>
      <c r="BM280" s="155" t="s">
        <v>1392</v>
      </c>
    </row>
    <row r="281" spans="1:65" s="2" customFormat="1" ht="14.45" customHeight="1" x14ac:dyDescent="0.2">
      <c r="A281" s="26"/>
      <c r="B281" s="143"/>
      <c r="C281" s="144" t="s">
        <v>691</v>
      </c>
      <c r="D281" s="144" t="s">
        <v>127</v>
      </c>
      <c r="E281" s="145" t="s">
        <v>929</v>
      </c>
      <c r="F281" s="146" t="s">
        <v>930</v>
      </c>
      <c r="G281" s="147" t="s">
        <v>457</v>
      </c>
      <c r="H281" s="148">
        <v>1</v>
      </c>
      <c r="I281" s="149"/>
      <c r="J281" s="149">
        <f t="shared" si="60"/>
        <v>0</v>
      </c>
      <c r="K281" s="150"/>
      <c r="L281" s="27"/>
      <c r="M281" s="151" t="s">
        <v>1</v>
      </c>
      <c r="N281" s="152" t="s">
        <v>34</v>
      </c>
      <c r="O281" s="153">
        <v>0</v>
      </c>
      <c r="P281" s="153">
        <f t="shared" si="61"/>
        <v>0</v>
      </c>
      <c r="Q281" s="153">
        <v>0</v>
      </c>
      <c r="R281" s="153">
        <f t="shared" si="62"/>
        <v>0</v>
      </c>
      <c r="S281" s="153">
        <v>0</v>
      </c>
      <c r="T281" s="154">
        <f t="shared" si="63"/>
        <v>0</v>
      </c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R281" s="155" t="s">
        <v>140</v>
      </c>
      <c r="AT281" s="155" t="s">
        <v>127</v>
      </c>
      <c r="AU281" s="155" t="s">
        <v>78</v>
      </c>
      <c r="AY281" s="14" t="s">
        <v>124</v>
      </c>
      <c r="BE281" s="156">
        <f t="shared" si="64"/>
        <v>0</v>
      </c>
      <c r="BF281" s="156">
        <f t="shared" si="65"/>
        <v>0</v>
      </c>
      <c r="BG281" s="156">
        <f t="shared" si="66"/>
        <v>0</v>
      </c>
      <c r="BH281" s="156">
        <f t="shared" si="67"/>
        <v>0</v>
      </c>
      <c r="BI281" s="156">
        <f t="shared" si="68"/>
        <v>0</v>
      </c>
      <c r="BJ281" s="14" t="s">
        <v>76</v>
      </c>
      <c r="BK281" s="156">
        <f t="shared" si="69"/>
        <v>0</v>
      </c>
      <c r="BL281" s="14" t="s">
        <v>140</v>
      </c>
      <c r="BM281" s="155" t="s">
        <v>1393</v>
      </c>
    </row>
    <row r="282" spans="1:65" s="2" customFormat="1" ht="14.45" customHeight="1" x14ac:dyDescent="0.2">
      <c r="A282" s="26"/>
      <c r="B282" s="143"/>
      <c r="C282" s="144" t="s">
        <v>695</v>
      </c>
      <c r="D282" s="144" t="s">
        <v>127</v>
      </c>
      <c r="E282" s="145" t="s">
        <v>1394</v>
      </c>
      <c r="F282" s="146" t="s">
        <v>1395</v>
      </c>
      <c r="G282" s="147" t="s">
        <v>457</v>
      </c>
      <c r="H282" s="148">
        <v>1</v>
      </c>
      <c r="I282" s="149"/>
      <c r="J282" s="149">
        <f t="shared" si="60"/>
        <v>0</v>
      </c>
      <c r="K282" s="150"/>
      <c r="L282" s="27"/>
      <c r="M282" s="151" t="s">
        <v>1</v>
      </c>
      <c r="N282" s="152" t="s">
        <v>34</v>
      </c>
      <c r="O282" s="153">
        <v>0</v>
      </c>
      <c r="P282" s="153">
        <f t="shared" si="61"/>
        <v>0</v>
      </c>
      <c r="Q282" s="153">
        <v>0</v>
      </c>
      <c r="R282" s="153">
        <f t="shared" si="62"/>
        <v>0</v>
      </c>
      <c r="S282" s="153">
        <v>0</v>
      </c>
      <c r="T282" s="154">
        <f t="shared" si="63"/>
        <v>0</v>
      </c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R282" s="155" t="s">
        <v>140</v>
      </c>
      <c r="AT282" s="155" t="s">
        <v>127</v>
      </c>
      <c r="AU282" s="155" t="s">
        <v>78</v>
      </c>
      <c r="AY282" s="14" t="s">
        <v>124</v>
      </c>
      <c r="BE282" s="156">
        <f t="shared" si="64"/>
        <v>0</v>
      </c>
      <c r="BF282" s="156">
        <f t="shared" si="65"/>
        <v>0</v>
      </c>
      <c r="BG282" s="156">
        <f t="shared" si="66"/>
        <v>0</v>
      </c>
      <c r="BH282" s="156">
        <f t="shared" si="67"/>
        <v>0</v>
      </c>
      <c r="BI282" s="156">
        <f t="shared" si="68"/>
        <v>0</v>
      </c>
      <c r="BJ282" s="14" t="s">
        <v>76</v>
      </c>
      <c r="BK282" s="156">
        <f t="shared" si="69"/>
        <v>0</v>
      </c>
      <c r="BL282" s="14" t="s">
        <v>140</v>
      </c>
      <c r="BM282" s="155" t="s">
        <v>1396</v>
      </c>
    </row>
    <row r="283" spans="1:65" s="2" customFormat="1" ht="24.2" customHeight="1" x14ac:dyDescent="0.2">
      <c r="A283" s="26"/>
      <c r="B283" s="143"/>
      <c r="C283" s="144" t="s">
        <v>699</v>
      </c>
      <c r="D283" s="144" t="s">
        <v>127</v>
      </c>
      <c r="E283" s="145" t="s">
        <v>1397</v>
      </c>
      <c r="F283" s="146" t="s">
        <v>1398</v>
      </c>
      <c r="G283" s="147" t="s">
        <v>457</v>
      </c>
      <c r="H283" s="148">
        <v>1</v>
      </c>
      <c r="I283" s="149"/>
      <c r="J283" s="149">
        <f t="shared" si="60"/>
        <v>0</v>
      </c>
      <c r="K283" s="150"/>
      <c r="L283" s="27"/>
      <c r="M283" s="161" t="s">
        <v>1</v>
      </c>
      <c r="N283" s="162" t="s">
        <v>34</v>
      </c>
      <c r="O283" s="163">
        <v>0</v>
      </c>
      <c r="P283" s="163">
        <f t="shared" si="61"/>
        <v>0</v>
      </c>
      <c r="Q283" s="163">
        <v>0</v>
      </c>
      <c r="R283" s="163">
        <f t="shared" si="62"/>
        <v>0</v>
      </c>
      <c r="S283" s="163">
        <v>0</v>
      </c>
      <c r="T283" s="164">
        <f t="shared" si="63"/>
        <v>0</v>
      </c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R283" s="155" t="s">
        <v>140</v>
      </c>
      <c r="AT283" s="155" t="s">
        <v>127</v>
      </c>
      <c r="AU283" s="155" t="s">
        <v>78</v>
      </c>
      <c r="AY283" s="14" t="s">
        <v>124</v>
      </c>
      <c r="BE283" s="156">
        <f t="shared" si="64"/>
        <v>0</v>
      </c>
      <c r="BF283" s="156">
        <f t="shared" si="65"/>
        <v>0</v>
      </c>
      <c r="BG283" s="156">
        <f t="shared" si="66"/>
        <v>0</v>
      </c>
      <c r="BH283" s="156">
        <f t="shared" si="67"/>
        <v>0</v>
      </c>
      <c r="BI283" s="156">
        <f t="shared" si="68"/>
        <v>0</v>
      </c>
      <c r="BJ283" s="14" t="s">
        <v>76</v>
      </c>
      <c r="BK283" s="156">
        <f t="shared" si="69"/>
        <v>0</v>
      </c>
      <c r="BL283" s="14" t="s">
        <v>140</v>
      </c>
      <c r="BM283" s="155" t="s">
        <v>1399</v>
      </c>
    </row>
    <row r="284" spans="1:65" s="2" customFormat="1" ht="6.95" customHeight="1" x14ac:dyDescent="0.2">
      <c r="A284" s="26"/>
      <c r="B284" s="41"/>
      <c r="C284" s="42"/>
      <c r="D284" s="42"/>
      <c r="E284" s="42"/>
      <c r="F284" s="42"/>
      <c r="G284" s="42"/>
      <c r="H284" s="42"/>
      <c r="I284" s="42"/>
      <c r="J284" s="42"/>
      <c r="K284" s="42"/>
      <c r="L284" s="27"/>
      <c r="M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</row>
  </sheetData>
  <autoFilter ref="C133:K283" xr:uid="{00000000-0009-0000-0000-000005000000}"/>
  <mergeCells count="12">
    <mergeCell ref="E126:H126"/>
    <mergeCell ref="L2:V2"/>
    <mergeCell ref="E85:H85"/>
    <mergeCell ref="E87:H87"/>
    <mergeCell ref="E89:H89"/>
    <mergeCell ref="E122:H122"/>
    <mergeCell ref="E124:H12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7" fitToHeight="100" orientation="portrait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M126"/>
  <sheetViews>
    <sheetView showGridLines="0" topLeftCell="A101" workbookViewId="0">
      <selection activeCell="I125" sqref="I125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x14ac:dyDescent="0.2">
      <c r="A1" s="92"/>
    </row>
    <row r="2" spans="1:46" s="1" customFormat="1" ht="36.950000000000003" customHeight="1" x14ac:dyDescent="0.2">
      <c r="L2" s="226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4" t="s">
        <v>92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78</v>
      </c>
    </row>
    <row r="4" spans="1:46" s="1" customFormat="1" ht="24.95" customHeight="1" x14ac:dyDescent="0.2">
      <c r="B4" s="17"/>
      <c r="D4" s="18" t="s">
        <v>96</v>
      </c>
      <c r="L4" s="17"/>
      <c r="M4" s="93" t="s">
        <v>10</v>
      </c>
      <c r="AT4" s="14" t="s">
        <v>3</v>
      </c>
    </row>
    <row r="5" spans="1:46" s="1" customFormat="1" ht="6.95" customHeight="1" x14ac:dyDescent="0.2">
      <c r="B5" s="17"/>
      <c r="L5" s="17"/>
    </row>
    <row r="6" spans="1:46" s="1" customFormat="1" ht="12" customHeight="1" x14ac:dyDescent="0.2">
      <c r="B6" s="17"/>
      <c r="D6" s="23" t="s">
        <v>14</v>
      </c>
      <c r="L6" s="17"/>
    </row>
    <row r="7" spans="1:46" s="1" customFormat="1" ht="16.5" customHeight="1" x14ac:dyDescent="0.2">
      <c r="B7" s="17"/>
      <c r="E7" s="232" t="str">
        <f>'Rekapitulace stavby'!K6</f>
        <v>KHS JmK - Rekonstrukce vytápění Blansko, Mlýnská 684/2</v>
      </c>
      <c r="F7" s="233"/>
      <c r="G7" s="233"/>
      <c r="H7" s="233"/>
      <c r="L7" s="17"/>
    </row>
    <row r="8" spans="1:46" s="1" customFormat="1" ht="12" customHeight="1" x14ac:dyDescent="0.2">
      <c r="B8" s="17"/>
      <c r="D8" s="23" t="s">
        <v>97</v>
      </c>
      <c r="L8" s="17"/>
    </row>
    <row r="9" spans="1:46" s="2" customFormat="1" ht="16.5" customHeight="1" x14ac:dyDescent="0.2">
      <c r="A9" s="26"/>
      <c r="B9" s="27"/>
      <c r="C9" s="26"/>
      <c r="D9" s="26"/>
      <c r="E9" s="232" t="s">
        <v>98</v>
      </c>
      <c r="F9" s="231"/>
      <c r="G9" s="231"/>
      <c r="H9" s="231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 x14ac:dyDescent="0.2">
      <c r="A10" s="26"/>
      <c r="B10" s="27"/>
      <c r="C10" s="26"/>
      <c r="D10" s="23" t="s">
        <v>99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 x14ac:dyDescent="0.2">
      <c r="A11" s="26"/>
      <c r="B11" s="27"/>
      <c r="C11" s="26"/>
      <c r="D11" s="26"/>
      <c r="E11" s="193" t="s">
        <v>1094</v>
      </c>
      <c r="F11" s="231"/>
      <c r="G11" s="231"/>
      <c r="H11" s="231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x14ac:dyDescent="0.2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 x14ac:dyDescent="0.2">
      <c r="A13" s="26"/>
      <c r="B13" s="27"/>
      <c r="C13" s="26"/>
      <c r="D13" s="23" t="s">
        <v>16</v>
      </c>
      <c r="E13" s="26"/>
      <c r="F13" s="21" t="s">
        <v>1</v>
      </c>
      <c r="G13" s="26"/>
      <c r="H13" s="26"/>
      <c r="I13" s="23" t="s">
        <v>17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 x14ac:dyDescent="0.2">
      <c r="A14" s="26"/>
      <c r="B14" s="27"/>
      <c r="C14" s="26"/>
      <c r="D14" s="23" t="s">
        <v>18</v>
      </c>
      <c r="E14" s="26"/>
      <c r="F14" s="21" t="s">
        <v>19</v>
      </c>
      <c r="G14" s="26"/>
      <c r="H14" s="26"/>
      <c r="I14" s="23" t="s">
        <v>20</v>
      </c>
      <c r="J14" s="49">
        <f>'Rekapitulace stavby'!AN8</f>
        <v>44528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 x14ac:dyDescent="0.2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 x14ac:dyDescent="0.2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tr">
        <f>IF('Rekapitulace stavby'!AN10="","",'Rekapitulace stavby'!AN10)</f>
        <v/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 x14ac:dyDescent="0.2">
      <c r="A17" s="26"/>
      <c r="B17" s="27"/>
      <c r="C17" s="26"/>
      <c r="D17" s="26"/>
      <c r="E17" s="21" t="str">
        <f>IF('Rekapitulace stavby'!E11="","",'Rekapitulace stavby'!E11)</f>
        <v xml:space="preserve"> </v>
      </c>
      <c r="F17" s="26"/>
      <c r="G17" s="26"/>
      <c r="H17" s="26"/>
      <c r="I17" s="23" t="s">
        <v>23</v>
      </c>
      <c r="J17" s="21" t="str">
        <f>IF('Rekapitulace stavby'!AN11="","",'Rekapitulace stavby'!AN11)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 x14ac:dyDescent="0.2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 x14ac:dyDescent="0.2">
      <c r="A19" s="26"/>
      <c r="B19" s="27"/>
      <c r="C19" s="26"/>
      <c r="D19" s="23" t="s">
        <v>24</v>
      </c>
      <c r="E19" s="26"/>
      <c r="F19" s="171" t="str">
        <f>'D 2.2 - Zdroj tepla - sta...'!F19</f>
        <v>dokumentace pro výběr zhotovitele  (DVZ)</v>
      </c>
      <c r="G19" s="26"/>
      <c r="H19" s="26"/>
      <c r="I19" s="23" t="s">
        <v>22</v>
      </c>
      <c r="J19" s="21" t="str">
        <f>'Rekapitulace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 x14ac:dyDescent="0.2">
      <c r="A20" s="26"/>
      <c r="B20" s="27"/>
      <c r="C20" s="26"/>
      <c r="D20" s="26"/>
      <c r="E20" s="219" t="str">
        <f>'Rekapitulace stavby'!E14</f>
        <v xml:space="preserve"> </v>
      </c>
      <c r="F20" s="219"/>
      <c r="G20" s="219"/>
      <c r="H20" s="219"/>
      <c r="I20" s="23" t="s">
        <v>23</v>
      </c>
      <c r="J20" s="21" t="str">
        <f>'Rekapitulace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 x14ac:dyDescent="0.2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 x14ac:dyDescent="0.2">
      <c r="A22" s="26"/>
      <c r="B22" s="27"/>
      <c r="C22" s="26"/>
      <c r="D22" s="23" t="s">
        <v>25</v>
      </c>
      <c r="E22" s="26"/>
      <c r="F22" s="26"/>
      <c r="G22" s="26"/>
      <c r="H22" s="26"/>
      <c r="I22" s="23" t="s">
        <v>22</v>
      </c>
      <c r="J22" s="21" t="str">
        <f>IF('Rekapitulace stavby'!AN16="","",'Rekapitulace stavby'!AN16)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 x14ac:dyDescent="0.2">
      <c r="A23" s="26"/>
      <c r="B23" s="27"/>
      <c r="C23" s="26"/>
      <c r="D23" s="26"/>
      <c r="E23" s="21" t="str">
        <f>IF('Rekapitulace stavby'!E17="","",'Rekapitulace stavby'!E17)</f>
        <v xml:space="preserve"> </v>
      </c>
      <c r="F23" s="26"/>
      <c r="G23" s="26"/>
      <c r="H23" s="26"/>
      <c r="I23" s="23" t="s">
        <v>23</v>
      </c>
      <c r="J23" s="21" t="str">
        <f>IF('Rekapitulace stavby'!AN17="","",'Rekapitulace stavby'!AN17)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 x14ac:dyDescent="0.2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 x14ac:dyDescent="0.2">
      <c r="A25" s="26"/>
      <c r="B25" s="27"/>
      <c r="C25" s="26"/>
      <c r="D25" s="23" t="s">
        <v>27</v>
      </c>
      <c r="E25" s="26"/>
      <c r="F25" s="26"/>
      <c r="G25" s="26"/>
      <c r="H25" s="26"/>
      <c r="I25" s="23" t="s">
        <v>22</v>
      </c>
      <c r="J25" s="21" t="str">
        <f>IF('Rekapitulace stavby'!AN19="","",'Rekapitulace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 x14ac:dyDescent="0.2">
      <c r="A26" s="26"/>
      <c r="B26" s="27"/>
      <c r="C26" s="26"/>
      <c r="D26" s="26"/>
      <c r="E26" s="21" t="str">
        <f>IF('Rekapitulace stavby'!E20="","",'Rekapitulace stavby'!E20)</f>
        <v xml:space="preserve"> </v>
      </c>
      <c r="F26" s="26"/>
      <c r="G26" s="26"/>
      <c r="H26" s="26"/>
      <c r="I26" s="23" t="s">
        <v>23</v>
      </c>
      <c r="J26" s="21" t="str">
        <f>IF('Rekapitulace stavby'!AN20="","",'Rekapitulace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 x14ac:dyDescent="0.2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 x14ac:dyDescent="0.2">
      <c r="A28" s="26"/>
      <c r="B28" s="27"/>
      <c r="C28" s="26"/>
      <c r="D28" s="23" t="s">
        <v>28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 x14ac:dyDescent="0.2">
      <c r="A29" s="94"/>
      <c r="B29" s="95"/>
      <c r="C29" s="94"/>
      <c r="D29" s="94"/>
      <c r="E29" s="222" t="s">
        <v>1</v>
      </c>
      <c r="F29" s="222"/>
      <c r="G29" s="222"/>
      <c r="H29" s="222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5" customHeight="1" x14ac:dyDescent="0.2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 x14ac:dyDescent="0.2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 x14ac:dyDescent="0.2">
      <c r="A32" s="26"/>
      <c r="B32" s="27"/>
      <c r="C32" s="26"/>
      <c r="D32" s="97" t="s">
        <v>29</v>
      </c>
      <c r="E32" s="26"/>
      <c r="F32" s="26"/>
      <c r="G32" s="26"/>
      <c r="H32" s="26"/>
      <c r="I32" s="26"/>
      <c r="J32" s="65">
        <f>ROUND(J122,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 x14ac:dyDescent="0.2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 x14ac:dyDescent="0.2">
      <c r="A34" s="26"/>
      <c r="B34" s="27"/>
      <c r="C34" s="26"/>
      <c r="D34" s="26"/>
      <c r="E34" s="26"/>
      <c r="F34" s="30" t="s">
        <v>31</v>
      </c>
      <c r="G34" s="26"/>
      <c r="H34" s="26"/>
      <c r="I34" s="30" t="s">
        <v>30</v>
      </c>
      <c r="J34" s="30" t="s">
        <v>32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 x14ac:dyDescent="0.2">
      <c r="A35" s="26"/>
      <c r="B35" s="27"/>
      <c r="C35" s="26"/>
      <c r="D35" s="98" t="s">
        <v>33</v>
      </c>
      <c r="E35" s="23" t="s">
        <v>34</v>
      </c>
      <c r="F35" s="99">
        <f>ROUND((SUM(BE122:BE125)),  2)</f>
        <v>0</v>
      </c>
      <c r="G35" s="26"/>
      <c r="H35" s="26"/>
      <c r="I35" s="100">
        <v>0.21</v>
      </c>
      <c r="J35" s="99">
        <f>ROUND(((SUM(BE122:BE125))*I35),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 x14ac:dyDescent="0.2">
      <c r="A36" s="26"/>
      <c r="B36" s="27"/>
      <c r="C36" s="26"/>
      <c r="D36" s="26"/>
      <c r="E36" s="23" t="s">
        <v>35</v>
      </c>
      <c r="F36" s="99">
        <f>ROUND((SUM(BF122:BF125)),  2)</f>
        <v>0</v>
      </c>
      <c r="G36" s="26"/>
      <c r="H36" s="26"/>
      <c r="I36" s="100">
        <v>0.15</v>
      </c>
      <c r="J36" s="99">
        <f>ROUND(((SUM(BF122:BF125))*I36),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 x14ac:dyDescent="0.2">
      <c r="A37" s="26"/>
      <c r="B37" s="27"/>
      <c r="C37" s="26"/>
      <c r="D37" s="26"/>
      <c r="E37" s="23" t="s">
        <v>36</v>
      </c>
      <c r="F37" s="99">
        <f>ROUND((SUM(BG122:BG125)),  2)</f>
        <v>0</v>
      </c>
      <c r="G37" s="26"/>
      <c r="H37" s="26"/>
      <c r="I37" s="100">
        <v>0.21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 x14ac:dyDescent="0.2">
      <c r="A38" s="26"/>
      <c r="B38" s="27"/>
      <c r="C38" s="26"/>
      <c r="D38" s="26"/>
      <c r="E38" s="23" t="s">
        <v>37</v>
      </c>
      <c r="F38" s="99">
        <f>ROUND((SUM(BH122:BH125)),  2)</f>
        <v>0</v>
      </c>
      <c r="G38" s="26"/>
      <c r="H38" s="26"/>
      <c r="I38" s="100">
        <v>0.15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 x14ac:dyDescent="0.2">
      <c r="A39" s="26"/>
      <c r="B39" s="27"/>
      <c r="C39" s="26"/>
      <c r="D39" s="26"/>
      <c r="E39" s="23" t="s">
        <v>38</v>
      </c>
      <c r="F39" s="99">
        <f>ROUND((SUM(BI122:BI125)),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 x14ac:dyDescent="0.2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 x14ac:dyDescent="0.2">
      <c r="A41" s="26"/>
      <c r="B41" s="27"/>
      <c r="C41" s="101"/>
      <c r="D41" s="102" t="s">
        <v>39</v>
      </c>
      <c r="E41" s="54"/>
      <c r="F41" s="54"/>
      <c r="G41" s="103" t="s">
        <v>40</v>
      </c>
      <c r="H41" s="104" t="s">
        <v>41</v>
      </c>
      <c r="I41" s="54"/>
      <c r="J41" s="105">
        <f>SUM(J32:J39)</f>
        <v>0</v>
      </c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 x14ac:dyDescent="0.2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 x14ac:dyDescent="0.2">
      <c r="B43" s="17"/>
      <c r="L43" s="17"/>
    </row>
    <row r="44" spans="1:31" s="1" customFormat="1" ht="14.45" customHeight="1" x14ac:dyDescent="0.2">
      <c r="B44" s="17"/>
      <c r="L44" s="17"/>
    </row>
    <row r="45" spans="1:31" s="1" customFormat="1" ht="14.45" customHeight="1" x14ac:dyDescent="0.2">
      <c r="B45" s="17"/>
      <c r="L45" s="17"/>
    </row>
    <row r="46" spans="1:31" s="1" customFormat="1" ht="14.45" customHeight="1" x14ac:dyDescent="0.2">
      <c r="B46" s="17"/>
      <c r="L46" s="17"/>
    </row>
    <row r="47" spans="1:31" s="1" customFormat="1" ht="14.45" customHeight="1" x14ac:dyDescent="0.2">
      <c r="B47" s="17"/>
      <c r="L47" s="17"/>
    </row>
    <row r="48" spans="1:31" s="1" customFormat="1" ht="14.45" customHeight="1" x14ac:dyDescent="0.2">
      <c r="B48" s="17"/>
      <c r="L48" s="17"/>
    </row>
    <row r="49" spans="1:31" s="1" customFormat="1" ht="14.45" customHeight="1" x14ac:dyDescent="0.2">
      <c r="B49" s="17"/>
      <c r="L49" s="17"/>
    </row>
    <row r="50" spans="1:31" s="2" customFormat="1" ht="14.45" customHeight="1" x14ac:dyDescent="0.2">
      <c r="B50" s="36"/>
      <c r="D50" s="37" t="s">
        <v>42</v>
      </c>
      <c r="E50" s="38"/>
      <c r="F50" s="38"/>
      <c r="G50" s="37" t="s">
        <v>43</v>
      </c>
      <c r="H50" s="38"/>
      <c r="I50" s="38"/>
      <c r="J50" s="38"/>
      <c r="K50" s="38"/>
      <c r="L50" s="36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26"/>
      <c r="B61" s="27"/>
      <c r="C61" s="26"/>
      <c r="D61" s="39" t="s">
        <v>44</v>
      </c>
      <c r="E61" s="29"/>
      <c r="F61" s="107" t="s">
        <v>45</v>
      </c>
      <c r="G61" s="39" t="s">
        <v>44</v>
      </c>
      <c r="H61" s="29"/>
      <c r="I61" s="29"/>
      <c r="J61" s="108" t="s">
        <v>45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6"/>
      <c r="B65" s="27"/>
      <c r="C65" s="26"/>
      <c r="D65" s="37" t="s">
        <v>46</v>
      </c>
      <c r="E65" s="40"/>
      <c r="F65" s="40"/>
      <c r="G65" s="37" t="s">
        <v>47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2.75" x14ac:dyDescent="0.2">
      <c r="A76" s="26"/>
      <c r="B76" s="27"/>
      <c r="C76" s="26"/>
      <c r="D76" s="39" t="s">
        <v>44</v>
      </c>
      <c r="E76" s="29"/>
      <c r="F76" s="107" t="s">
        <v>45</v>
      </c>
      <c r="G76" s="39" t="s">
        <v>44</v>
      </c>
      <c r="H76" s="29"/>
      <c r="I76" s="29"/>
      <c r="J76" s="108" t="s">
        <v>45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 x14ac:dyDescent="0.2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 x14ac:dyDescent="0.2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 x14ac:dyDescent="0.2">
      <c r="A82" s="26"/>
      <c r="B82" s="27"/>
      <c r="C82" s="18" t="s">
        <v>101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 x14ac:dyDescent="0.2">
      <c r="A84" s="26"/>
      <c r="B84" s="27"/>
      <c r="C84" s="23" t="s">
        <v>14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 x14ac:dyDescent="0.2">
      <c r="A85" s="26"/>
      <c r="B85" s="27"/>
      <c r="C85" s="26"/>
      <c r="D85" s="26"/>
      <c r="E85" s="232" t="str">
        <f>E7</f>
        <v>KHS JmK - Rekonstrukce vytápění Blansko, Mlýnská 684/2</v>
      </c>
      <c r="F85" s="233"/>
      <c r="G85" s="233"/>
      <c r="H85" s="233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 x14ac:dyDescent="0.2">
      <c r="B86" s="17"/>
      <c r="C86" s="23" t="s">
        <v>97</v>
      </c>
      <c r="L86" s="17"/>
    </row>
    <row r="87" spans="1:31" s="2" customFormat="1" ht="16.5" customHeight="1" x14ac:dyDescent="0.2">
      <c r="A87" s="26"/>
      <c r="B87" s="27"/>
      <c r="C87" s="26"/>
      <c r="D87" s="26"/>
      <c r="E87" s="232" t="s">
        <v>98</v>
      </c>
      <c r="F87" s="231"/>
      <c r="G87" s="231"/>
      <c r="H87" s="231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 x14ac:dyDescent="0.2">
      <c r="A88" s="26"/>
      <c r="B88" s="27"/>
      <c r="C88" s="23" t="s">
        <v>99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 x14ac:dyDescent="0.2">
      <c r="A89" s="26"/>
      <c r="B89" s="27"/>
      <c r="C89" s="26"/>
      <c r="D89" s="26"/>
      <c r="E89" s="193" t="str">
        <f>E11</f>
        <v>D 3 - MaR, elektroinstalace</v>
      </c>
      <c r="F89" s="231"/>
      <c r="G89" s="231"/>
      <c r="H89" s="231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 x14ac:dyDescent="0.2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 x14ac:dyDescent="0.2">
      <c r="A91" s="26"/>
      <c r="B91" s="27"/>
      <c r="C91" s="23" t="s">
        <v>18</v>
      </c>
      <c r="D91" s="26"/>
      <c r="E91" s="26"/>
      <c r="F91" s="21" t="str">
        <f>F14</f>
        <v xml:space="preserve"> </v>
      </c>
      <c r="G91" s="26"/>
      <c r="H91" s="26"/>
      <c r="I91" s="23" t="s">
        <v>20</v>
      </c>
      <c r="J91" s="49">
        <f>IF(J14="","",J14)</f>
        <v>44528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 x14ac:dyDescent="0.2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customHeight="1" x14ac:dyDescent="0.2">
      <c r="A93" s="26"/>
      <c r="B93" s="27"/>
      <c r="C93" s="23" t="s">
        <v>21</v>
      </c>
      <c r="D93" s="26"/>
      <c r="E93" s="26"/>
      <c r="F93" s="21" t="str">
        <f>E17</f>
        <v xml:space="preserve"> </v>
      </c>
      <c r="G93" s="26"/>
      <c r="H93" s="26"/>
      <c r="I93" s="23" t="s">
        <v>25</v>
      </c>
      <c r="J93" s="24" t="str">
        <f>E23</f>
        <v xml:space="preserve"> 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 x14ac:dyDescent="0.2">
      <c r="A94" s="26"/>
      <c r="B94" s="27"/>
      <c r="C94" s="23" t="s">
        <v>24</v>
      </c>
      <c r="D94" s="26"/>
      <c r="E94" s="26"/>
      <c r="F94" s="21" t="str">
        <f>F19</f>
        <v>dokumentace pro výběr zhotovitele  (DVZ)</v>
      </c>
      <c r="G94" s="26"/>
      <c r="H94" s="26"/>
      <c r="I94" s="23" t="s">
        <v>27</v>
      </c>
      <c r="J94" s="24" t="str">
        <f>E26</f>
        <v xml:space="preserve"> 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 x14ac:dyDescent="0.2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 x14ac:dyDescent="0.2">
      <c r="A96" s="26"/>
      <c r="B96" s="27"/>
      <c r="C96" s="109" t="s">
        <v>102</v>
      </c>
      <c r="D96" s="101"/>
      <c r="E96" s="101"/>
      <c r="F96" s="101"/>
      <c r="G96" s="101"/>
      <c r="H96" s="101"/>
      <c r="I96" s="101"/>
      <c r="J96" s="110" t="s">
        <v>103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 x14ac:dyDescent="0.2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 x14ac:dyDescent="0.2">
      <c r="A98" s="26"/>
      <c r="B98" s="27"/>
      <c r="C98" s="111" t="s">
        <v>104</v>
      </c>
      <c r="D98" s="26"/>
      <c r="E98" s="26"/>
      <c r="F98" s="26"/>
      <c r="G98" s="26"/>
      <c r="H98" s="26"/>
      <c r="I98" s="26"/>
      <c r="J98" s="65">
        <f>J122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105</v>
      </c>
    </row>
    <row r="99" spans="1:47" s="9" customFormat="1" ht="24.95" customHeight="1" x14ac:dyDescent="0.2">
      <c r="B99" s="112"/>
      <c r="D99" s="113" t="s">
        <v>1095</v>
      </c>
      <c r="E99" s="114"/>
      <c r="F99" s="114"/>
      <c r="G99" s="114"/>
      <c r="H99" s="114"/>
      <c r="I99" s="114"/>
      <c r="J99" s="115">
        <f>J123</f>
        <v>0</v>
      </c>
      <c r="L99" s="112"/>
    </row>
    <row r="100" spans="1:47" s="10" customFormat="1" ht="19.899999999999999" customHeight="1" x14ac:dyDescent="0.2">
      <c r="B100" s="116"/>
      <c r="D100" s="117" t="s">
        <v>1096</v>
      </c>
      <c r="E100" s="118"/>
      <c r="F100" s="118"/>
      <c r="G100" s="118"/>
      <c r="H100" s="118"/>
      <c r="I100" s="118"/>
      <c r="J100" s="119">
        <f>J124</f>
        <v>0</v>
      </c>
      <c r="L100" s="116"/>
    </row>
    <row r="101" spans="1:47" s="2" customFormat="1" ht="21.75" customHeight="1" x14ac:dyDescent="0.2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3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47" s="2" customFormat="1" ht="6.95" customHeight="1" x14ac:dyDescent="0.2">
      <c r="A102" s="26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3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6" spans="1:47" s="2" customFormat="1" ht="6.95" customHeight="1" x14ac:dyDescent="0.2">
      <c r="A106" s="26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47" s="2" customFormat="1" ht="24.95" customHeight="1" x14ac:dyDescent="0.2">
      <c r="A107" s="26"/>
      <c r="B107" s="27"/>
      <c r="C107" s="18" t="s">
        <v>109</v>
      </c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47" s="2" customFormat="1" ht="6.95" customHeight="1" x14ac:dyDescent="0.2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47" s="2" customFormat="1" ht="12" customHeight="1" x14ac:dyDescent="0.2">
      <c r="A109" s="26"/>
      <c r="B109" s="27"/>
      <c r="C109" s="23" t="s">
        <v>14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47" s="2" customFormat="1" ht="16.5" customHeight="1" x14ac:dyDescent="0.2">
      <c r="A110" s="26"/>
      <c r="B110" s="27"/>
      <c r="C110" s="26"/>
      <c r="D110" s="26"/>
      <c r="E110" s="232" t="str">
        <f>E7</f>
        <v>KHS JmK - Rekonstrukce vytápění Blansko, Mlýnská 684/2</v>
      </c>
      <c r="F110" s="233"/>
      <c r="G110" s="233"/>
      <c r="H110" s="233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1" customFormat="1" ht="12" customHeight="1" x14ac:dyDescent="0.2">
      <c r="B111" s="17"/>
      <c r="C111" s="23" t="s">
        <v>97</v>
      </c>
      <c r="L111" s="17"/>
    </row>
    <row r="112" spans="1:47" s="2" customFormat="1" ht="16.5" customHeight="1" x14ac:dyDescent="0.2">
      <c r="A112" s="26"/>
      <c r="B112" s="27"/>
      <c r="C112" s="26"/>
      <c r="D112" s="26"/>
      <c r="E112" s="232" t="s">
        <v>98</v>
      </c>
      <c r="F112" s="231"/>
      <c r="G112" s="231"/>
      <c r="H112" s="231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 x14ac:dyDescent="0.2">
      <c r="A113" s="26"/>
      <c r="B113" s="27"/>
      <c r="C113" s="23" t="s">
        <v>99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6.5" customHeight="1" x14ac:dyDescent="0.2">
      <c r="A114" s="26"/>
      <c r="B114" s="27"/>
      <c r="C114" s="26"/>
      <c r="D114" s="26"/>
      <c r="E114" s="193" t="str">
        <f>E11</f>
        <v>D 3 - MaR, elektroinstalace</v>
      </c>
      <c r="F114" s="231"/>
      <c r="G114" s="231"/>
      <c r="H114" s="231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5" customHeight="1" x14ac:dyDescent="0.2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 x14ac:dyDescent="0.2">
      <c r="A116" s="26"/>
      <c r="B116" s="27"/>
      <c r="C116" s="23" t="s">
        <v>18</v>
      </c>
      <c r="D116" s="26"/>
      <c r="E116" s="26"/>
      <c r="F116" s="21" t="str">
        <f>F14</f>
        <v xml:space="preserve"> </v>
      </c>
      <c r="G116" s="26"/>
      <c r="H116" s="26"/>
      <c r="I116" s="23" t="s">
        <v>20</v>
      </c>
      <c r="J116" s="49">
        <f>IF(J14="","",J14)</f>
        <v>44528</v>
      </c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6.95" customHeight="1" x14ac:dyDescent="0.2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2" customHeight="1" x14ac:dyDescent="0.2">
      <c r="A118" s="26"/>
      <c r="B118" s="27"/>
      <c r="C118" s="23" t="s">
        <v>21</v>
      </c>
      <c r="D118" s="26"/>
      <c r="E118" s="26"/>
      <c r="F118" s="21" t="str">
        <f>E17</f>
        <v xml:space="preserve"> </v>
      </c>
      <c r="G118" s="26"/>
      <c r="H118" s="26"/>
      <c r="I118" s="23" t="s">
        <v>25</v>
      </c>
      <c r="J118" s="24" t="str">
        <f>E23</f>
        <v xml:space="preserve"> </v>
      </c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2" customHeight="1" x14ac:dyDescent="0.2">
      <c r="A119" s="26"/>
      <c r="B119" s="27"/>
      <c r="C119" s="23" t="s">
        <v>24</v>
      </c>
      <c r="D119" s="26"/>
      <c r="E119" s="26"/>
      <c r="F119" s="21" t="str">
        <f>F94</f>
        <v>dokumentace pro výběr zhotovitele  (DVZ)</v>
      </c>
      <c r="G119" s="26"/>
      <c r="H119" s="26"/>
      <c r="I119" s="23" t="s">
        <v>27</v>
      </c>
      <c r="J119" s="24" t="str">
        <f>E26</f>
        <v xml:space="preserve"> 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0.35" customHeight="1" x14ac:dyDescent="0.2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11" customFormat="1" ht="29.25" customHeight="1" x14ac:dyDescent="0.2">
      <c r="A121" s="120"/>
      <c r="B121" s="121"/>
      <c r="C121" s="122" t="s">
        <v>110</v>
      </c>
      <c r="D121" s="123" t="s">
        <v>54</v>
      </c>
      <c r="E121" s="123" t="s">
        <v>50</v>
      </c>
      <c r="F121" s="123" t="s">
        <v>51</v>
      </c>
      <c r="G121" s="123" t="s">
        <v>111</v>
      </c>
      <c r="H121" s="123" t="s">
        <v>112</v>
      </c>
      <c r="I121" s="123" t="s">
        <v>113</v>
      </c>
      <c r="J121" s="124" t="s">
        <v>103</v>
      </c>
      <c r="K121" s="125" t="s">
        <v>114</v>
      </c>
      <c r="L121" s="126"/>
      <c r="M121" s="56" t="s">
        <v>1</v>
      </c>
      <c r="N121" s="57" t="s">
        <v>33</v>
      </c>
      <c r="O121" s="57" t="s">
        <v>115</v>
      </c>
      <c r="P121" s="57" t="s">
        <v>116</v>
      </c>
      <c r="Q121" s="57" t="s">
        <v>117</v>
      </c>
      <c r="R121" s="57" t="s">
        <v>118</v>
      </c>
      <c r="S121" s="57" t="s">
        <v>119</v>
      </c>
      <c r="T121" s="58" t="s">
        <v>120</v>
      </c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</row>
    <row r="122" spans="1:65" s="2" customFormat="1" ht="22.9" customHeight="1" x14ac:dyDescent="0.25">
      <c r="A122" s="26"/>
      <c r="B122" s="27"/>
      <c r="C122" s="63" t="s">
        <v>121</v>
      </c>
      <c r="D122" s="26"/>
      <c r="E122" s="26"/>
      <c r="F122" s="26"/>
      <c r="G122" s="26"/>
      <c r="H122" s="26"/>
      <c r="I122" s="26"/>
      <c r="J122" s="127">
        <f>BK122</f>
        <v>0</v>
      </c>
      <c r="K122" s="26"/>
      <c r="L122" s="27"/>
      <c r="M122" s="59"/>
      <c r="N122" s="50"/>
      <c r="O122" s="60"/>
      <c r="P122" s="128">
        <f>P123</f>
        <v>0</v>
      </c>
      <c r="Q122" s="60"/>
      <c r="R122" s="128">
        <f>R123</f>
        <v>0</v>
      </c>
      <c r="S122" s="60"/>
      <c r="T122" s="129">
        <f>T123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T122" s="14" t="s">
        <v>68</v>
      </c>
      <c r="AU122" s="14" t="s">
        <v>105</v>
      </c>
      <c r="BK122" s="130">
        <f>BK123</f>
        <v>0</v>
      </c>
    </row>
    <row r="123" spans="1:65" s="12" customFormat="1" ht="25.9" customHeight="1" x14ac:dyDescent="0.2">
      <c r="B123" s="131"/>
      <c r="D123" s="132" t="s">
        <v>68</v>
      </c>
      <c r="E123" s="133" t="s">
        <v>122</v>
      </c>
      <c r="F123" s="133" t="s">
        <v>122</v>
      </c>
      <c r="J123" s="134">
        <f>BK123</f>
        <v>0</v>
      </c>
      <c r="L123" s="131"/>
      <c r="M123" s="135"/>
      <c r="N123" s="136"/>
      <c r="O123" s="136"/>
      <c r="P123" s="137">
        <f>P124</f>
        <v>0</v>
      </c>
      <c r="Q123" s="136"/>
      <c r="R123" s="137">
        <f>R124</f>
        <v>0</v>
      </c>
      <c r="S123" s="136"/>
      <c r="T123" s="138">
        <f>T124</f>
        <v>0</v>
      </c>
      <c r="AR123" s="132" t="s">
        <v>78</v>
      </c>
      <c r="AT123" s="139" t="s">
        <v>68</v>
      </c>
      <c r="AU123" s="139" t="s">
        <v>69</v>
      </c>
      <c r="AY123" s="132" t="s">
        <v>124</v>
      </c>
      <c r="BK123" s="140">
        <f>BK124</f>
        <v>0</v>
      </c>
    </row>
    <row r="124" spans="1:65" s="12" customFormat="1" ht="22.9" customHeight="1" x14ac:dyDescent="0.2">
      <c r="B124" s="131"/>
      <c r="D124" s="132" t="s">
        <v>68</v>
      </c>
      <c r="E124" s="141" t="s">
        <v>1097</v>
      </c>
      <c r="F124" s="141" t="s">
        <v>91</v>
      </c>
      <c r="J124" s="142">
        <f>BK124</f>
        <v>0</v>
      </c>
      <c r="L124" s="131"/>
      <c r="M124" s="135"/>
      <c r="N124" s="136"/>
      <c r="O124" s="136"/>
      <c r="P124" s="137">
        <f>P125</f>
        <v>0</v>
      </c>
      <c r="Q124" s="136"/>
      <c r="R124" s="137">
        <f>R125</f>
        <v>0</v>
      </c>
      <c r="S124" s="136"/>
      <c r="T124" s="138">
        <f>T125</f>
        <v>0</v>
      </c>
      <c r="AR124" s="132" t="s">
        <v>78</v>
      </c>
      <c r="AT124" s="139" t="s">
        <v>68</v>
      </c>
      <c r="AU124" s="139" t="s">
        <v>76</v>
      </c>
      <c r="AY124" s="132" t="s">
        <v>124</v>
      </c>
      <c r="BK124" s="140">
        <f>BK125</f>
        <v>0</v>
      </c>
    </row>
    <row r="125" spans="1:65" s="2" customFormat="1" ht="14.45" customHeight="1" x14ac:dyDescent="0.2">
      <c r="A125" s="26"/>
      <c r="B125" s="143"/>
      <c r="C125" s="144" t="s">
        <v>76</v>
      </c>
      <c r="D125" s="144" t="s">
        <v>127</v>
      </c>
      <c r="E125" s="145" t="s">
        <v>1098</v>
      </c>
      <c r="F125" s="146" t="s">
        <v>1099</v>
      </c>
      <c r="G125" s="147" t="s">
        <v>457</v>
      </c>
      <c r="H125" s="148">
        <v>1</v>
      </c>
      <c r="I125" s="149"/>
      <c r="J125" s="149">
        <f>ROUND(I125*H125,2)</f>
        <v>0</v>
      </c>
      <c r="K125" s="150"/>
      <c r="L125" s="27"/>
      <c r="M125" s="161" t="s">
        <v>1</v>
      </c>
      <c r="N125" s="162" t="s">
        <v>34</v>
      </c>
      <c r="O125" s="163">
        <v>0</v>
      </c>
      <c r="P125" s="163">
        <f>O125*H125</f>
        <v>0</v>
      </c>
      <c r="Q125" s="163">
        <v>0</v>
      </c>
      <c r="R125" s="163">
        <f>Q125*H125</f>
        <v>0</v>
      </c>
      <c r="S125" s="163">
        <v>0</v>
      </c>
      <c r="T125" s="164">
        <f>S125*H125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5" t="s">
        <v>131</v>
      </c>
      <c r="AT125" s="155" t="s">
        <v>127</v>
      </c>
      <c r="AU125" s="155" t="s">
        <v>78</v>
      </c>
      <c r="AY125" s="14" t="s">
        <v>124</v>
      </c>
      <c r="BE125" s="156">
        <f>IF(N125="základní",J125,0)</f>
        <v>0</v>
      </c>
      <c r="BF125" s="156">
        <f>IF(N125="snížená",J125,0)</f>
        <v>0</v>
      </c>
      <c r="BG125" s="156">
        <f>IF(N125="zákl. přenesená",J125,0)</f>
        <v>0</v>
      </c>
      <c r="BH125" s="156">
        <f>IF(N125="sníž. přenesená",J125,0)</f>
        <v>0</v>
      </c>
      <c r="BI125" s="156">
        <f>IF(N125="nulová",J125,0)</f>
        <v>0</v>
      </c>
      <c r="BJ125" s="14" t="s">
        <v>76</v>
      </c>
      <c r="BK125" s="156">
        <f>ROUND(I125*H125,2)</f>
        <v>0</v>
      </c>
      <c r="BL125" s="14" t="s">
        <v>131</v>
      </c>
      <c r="BM125" s="155" t="s">
        <v>1100</v>
      </c>
    </row>
    <row r="126" spans="1:65" s="2" customFormat="1" ht="6.95" customHeight="1" x14ac:dyDescent="0.2">
      <c r="A126" s="26"/>
      <c r="B126" s="41"/>
      <c r="C126" s="42"/>
      <c r="D126" s="42"/>
      <c r="E126" s="42"/>
      <c r="F126" s="42"/>
      <c r="G126" s="42"/>
      <c r="H126" s="42"/>
      <c r="I126" s="42"/>
      <c r="J126" s="42"/>
      <c r="K126" s="42"/>
      <c r="L126" s="27"/>
      <c r="M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</sheetData>
  <autoFilter ref="C121:K125" xr:uid="{00000000-0009-0000-0000-000004000000}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7" fitToHeight="100" orientation="portrait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43D8E-DAC4-474C-8F33-934E832F255D}">
  <dimension ref="A1:C49"/>
  <sheetViews>
    <sheetView topLeftCell="A13" workbookViewId="0">
      <selection activeCell="B32" sqref="B32:C70"/>
    </sheetView>
  </sheetViews>
  <sheetFormatPr defaultRowHeight="12.75" x14ac:dyDescent="0.2"/>
  <cols>
    <col min="1" max="1" width="43.1640625" style="183" bestFit="1" customWidth="1"/>
    <col min="2" max="2" width="10.5" style="184" bestFit="1" customWidth="1"/>
    <col min="3" max="3" width="16.5" style="184" bestFit="1" customWidth="1"/>
    <col min="4" max="256" width="9.33203125" style="174"/>
    <col min="257" max="257" width="43.1640625" style="174" bestFit="1" customWidth="1"/>
    <col min="258" max="258" width="10.5" style="174" bestFit="1" customWidth="1"/>
    <col min="259" max="259" width="16.5" style="174" bestFit="1" customWidth="1"/>
    <col min="260" max="512" width="9.33203125" style="174"/>
    <col min="513" max="513" width="43.1640625" style="174" bestFit="1" customWidth="1"/>
    <col min="514" max="514" width="10.5" style="174" bestFit="1" customWidth="1"/>
    <col min="515" max="515" width="16.5" style="174" bestFit="1" customWidth="1"/>
    <col min="516" max="768" width="9.33203125" style="174"/>
    <col min="769" max="769" width="43.1640625" style="174" bestFit="1" customWidth="1"/>
    <col min="770" max="770" width="10.5" style="174" bestFit="1" customWidth="1"/>
    <col min="771" max="771" width="16.5" style="174" bestFit="1" customWidth="1"/>
    <col min="772" max="1024" width="9.33203125" style="174"/>
    <col min="1025" max="1025" width="43.1640625" style="174" bestFit="1" customWidth="1"/>
    <col min="1026" max="1026" width="10.5" style="174" bestFit="1" customWidth="1"/>
    <col min="1027" max="1027" width="16.5" style="174" bestFit="1" customWidth="1"/>
    <col min="1028" max="1280" width="9.33203125" style="174"/>
    <col min="1281" max="1281" width="43.1640625" style="174" bestFit="1" customWidth="1"/>
    <col min="1282" max="1282" width="10.5" style="174" bestFit="1" customWidth="1"/>
    <col min="1283" max="1283" width="16.5" style="174" bestFit="1" customWidth="1"/>
    <col min="1284" max="1536" width="9.33203125" style="174"/>
    <col min="1537" max="1537" width="43.1640625" style="174" bestFit="1" customWidth="1"/>
    <col min="1538" max="1538" width="10.5" style="174" bestFit="1" customWidth="1"/>
    <col min="1539" max="1539" width="16.5" style="174" bestFit="1" customWidth="1"/>
    <col min="1540" max="1792" width="9.33203125" style="174"/>
    <col min="1793" max="1793" width="43.1640625" style="174" bestFit="1" customWidth="1"/>
    <col min="1794" max="1794" width="10.5" style="174" bestFit="1" customWidth="1"/>
    <col min="1795" max="1795" width="16.5" style="174" bestFit="1" customWidth="1"/>
    <col min="1796" max="2048" width="9.33203125" style="174"/>
    <col min="2049" max="2049" width="43.1640625" style="174" bestFit="1" customWidth="1"/>
    <col min="2050" max="2050" width="10.5" style="174" bestFit="1" customWidth="1"/>
    <col min="2051" max="2051" width="16.5" style="174" bestFit="1" customWidth="1"/>
    <col min="2052" max="2304" width="9.33203125" style="174"/>
    <col min="2305" max="2305" width="43.1640625" style="174" bestFit="1" customWidth="1"/>
    <col min="2306" max="2306" width="10.5" style="174" bestFit="1" customWidth="1"/>
    <col min="2307" max="2307" width="16.5" style="174" bestFit="1" customWidth="1"/>
    <col min="2308" max="2560" width="9.33203125" style="174"/>
    <col min="2561" max="2561" width="43.1640625" style="174" bestFit="1" customWidth="1"/>
    <col min="2562" max="2562" width="10.5" style="174" bestFit="1" customWidth="1"/>
    <col min="2563" max="2563" width="16.5" style="174" bestFit="1" customWidth="1"/>
    <col min="2564" max="2816" width="9.33203125" style="174"/>
    <col min="2817" max="2817" width="43.1640625" style="174" bestFit="1" customWidth="1"/>
    <col min="2818" max="2818" width="10.5" style="174" bestFit="1" customWidth="1"/>
    <col min="2819" max="2819" width="16.5" style="174" bestFit="1" customWidth="1"/>
    <col min="2820" max="3072" width="9.33203125" style="174"/>
    <col min="3073" max="3073" width="43.1640625" style="174" bestFit="1" customWidth="1"/>
    <col min="3074" max="3074" width="10.5" style="174" bestFit="1" customWidth="1"/>
    <col min="3075" max="3075" width="16.5" style="174" bestFit="1" customWidth="1"/>
    <col min="3076" max="3328" width="9.33203125" style="174"/>
    <col min="3329" max="3329" width="43.1640625" style="174" bestFit="1" customWidth="1"/>
    <col min="3330" max="3330" width="10.5" style="174" bestFit="1" customWidth="1"/>
    <col min="3331" max="3331" width="16.5" style="174" bestFit="1" customWidth="1"/>
    <col min="3332" max="3584" width="9.33203125" style="174"/>
    <col min="3585" max="3585" width="43.1640625" style="174" bestFit="1" customWidth="1"/>
    <col min="3586" max="3586" width="10.5" style="174" bestFit="1" customWidth="1"/>
    <col min="3587" max="3587" width="16.5" style="174" bestFit="1" customWidth="1"/>
    <col min="3588" max="3840" width="9.33203125" style="174"/>
    <col min="3841" max="3841" width="43.1640625" style="174" bestFit="1" customWidth="1"/>
    <col min="3842" max="3842" width="10.5" style="174" bestFit="1" customWidth="1"/>
    <col min="3843" max="3843" width="16.5" style="174" bestFit="1" customWidth="1"/>
    <col min="3844" max="4096" width="9.33203125" style="174"/>
    <col min="4097" max="4097" width="43.1640625" style="174" bestFit="1" customWidth="1"/>
    <col min="4098" max="4098" width="10.5" style="174" bestFit="1" customWidth="1"/>
    <col min="4099" max="4099" width="16.5" style="174" bestFit="1" customWidth="1"/>
    <col min="4100" max="4352" width="9.33203125" style="174"/>
    <col min="4353" max="4353" width="43.1640625" style="174" bestFit="1" customWidth="1"/>
    <col min="4354" max="4354" width="10.5" style="174" bestFit="1" customWidth="1"/>
    <col min="4355" max="4355" width="16.5" style="174" bestFit="1" customWidth="1"/>
    <col min="4356" max="4608" width="9.33203125" style="174"/>
    <col min="4609" max="4609" width="43.1640625" style="174" bestFit="1" customWidth="1"/>
    <col min="4610" max="4610" width="10.5" style="174" bestFit="1" customWidth="1"/>
    <col min="4611" max="4611" width="16.5" style="174" bestFit="1" customWidth="1"/>
    <col min="4612" max="4864" width="9.33203125" style="174"/>
    <col min="4865" max="4865" width="43.1640625" style="174" bestFit="1" customWidth="1"/>
    <col min="4866" max="4866" width="10.5" style="174" bestFit="1" customWidth="1"/>
    <col min="4867" max="4867" width="16.5" style="174" bestFit="1" customWidth="1"/>
    <col min="4868" max="5120" width="9.33203125" style="174"/>
    <col min="5121" max="5121" width="43.1640625" style="174" bestFit="1" customWidth="1"/>
    <col min="5122" max="5122" width="10.5" style="174" bestFit="1" customWidth="1"/>
    <col min="5123" max="5123" width="16.5" style="174" bestFit="1" customWidth="1"/>
    <col min="5124" max="5376" width="9.33203125" style="174"/>
    <col min="5377" max="5377" width="43.1640625" style="174" bestFit="1" customWidth="1"/>
    <col min="5378" max="5378" width="10.5" style="174" bestFit="1" customWidth="1"/>
    <col min="5379" max="5379" width="16.5" style="174" bestFit="1" customWidth="1"/>
    <col min="5380" max="5632" width="9.33203125" style="174"/>
    <col min="5633" max="5633" width="43.1640625" style="174" bestFit="1" customWidth="1"/>
    <col min="5634" max="5634" width="10.5" style="174" bestFit="1" customWidth="1"/>
    <col min="5635" max="5635" width="16.5" style="174" bestFit="1" customWidth="1"/>
    <col min="5636" max="5888" width="9.33203125" style="174"/>
    <col min="5889" max="5889" width="43.1640625" style="174" bestFit="1" customWidth="1"/>
    <col min="5890" max="5890" width="10.5" style="174" bestFit="1" customWidth="1"/>
    <col min="5891" max="5891" width="16.5" style="174" bestFit="1" customWidth="1"/>
    <col min="5892" max="6144" width="9.33203125" style="174"/>
    <col min="6145" max="6145" width="43.1640625" style="174" bestFit="1" customWidth="1"/>
    <col min="6146" max="6146" width="10.5" style="174" bestFit="1" customWidth="1"/>
    <col min="6147" max="6147" width="16.5" style="174" bestFit="1" customWidth="1"/>
    <col min="6148" max="6400" width="9.33203125" style="174"/>
    <col min="6401" max="6401" width="43.1640625" style="174" bestFit="1" customWidth="1"/>
    <col min="6402" max="6402" width="10.5" style="174" bestFit="1" customWidth="1"/>
    <col min="6403" max="6403" width="16.5" style="174" bestFit="1" customWidth="1"/>
    <col min="6404" max="6656" width="9.33203125" style="174"/>
    <col min="6657" max="6657" width="43.1640625" style="174" bestFit="1" customWidth="1"/>
    <col min="6658" max="6658" width="10.5" style="174" bestFit="1" customWidth="1"/>
    <col min="6659" max="6659" width="16.5" style="174" bestFit="1" customWidth="1"/>
    <col min="6660" max="6912" width="9.33203125" style="174"/>
    <col min="6913" max="6913" width="43.1640625" style="174" bestFit="1" customWidth="1"/>
    <col min="6914" max="6914" width="10.5" style="174" bestFit="1" customWidth="1"/>
    <col min="6915" max="6915" width="16.5" style="174" bestFit="1" customWidth="1"/>
    <col min="6916" max="7168" width="9.33203125" style="174"/>
    <col min="7169" max="7169" width="43.1640625" style="174" bestFit="1" customWidth="1"/>
    <col min="7170" max="7170" width="10.5" style="174" bestFit="1" customWidth="1"/>
    <col min="7171" max="7171" width="16.5" style="174" bestFit="1" customWidth="1"/>
    <col min="7172" max="7424" width="9.33203125" style="174"/>
    <col min="7425" max="7425" width="43.1640625" style="174" bestFit="1" customWidth="1"/>
    <col min="7426" max="7426" width="10.5" style="174" bestFit="1" customWidth="1"/>
    <col min="7427" max="7427" width="16.5" style="174" bestFit="1" customWidth="1"/>
    <col min="7428" max="7680" width="9.33203125" style="174"/>
    <col min="7681" max="7681" width="43.1640625" style="174" bestFit="1" customWidth="1"/>
    <col min="7682" max="7682" width="10.5" style="174" bestFit="1" customWidth="1"/>
    <col min="7683" max="7683" width="16.5" style="174" bestFit="1" customWidth="1"/>
    <col min="7684" max="7936" width="9.33203125" style="174"/>
    <col min="7937" max="7937" width="43.1640625" style="174" bestFit="1" customWidth="1"/>
    <col min="7938" max="7938" width="10.5" style="174" bestFit="1" customWidth="1"/>
    <col min="7939" max="7939" width="16.5" style="174" bestFit="1" customWidth="1"/>
    <col min="7940" max="8192" width="9.33203125" style="174"/>
    <col min="8193" max="8193" width="43.1640625" style="174" bestFit="1" customWidth="1"/>
    <col min="8194" max="8194" width="10.5" style="174" bestFit="1" customWidth="1"/>
    <col min="8195" max="8195" width="16.5" style="174" bestFit="1" customWidth="1"/>
    <col min="8196" max="8448" width="9.33203125" style="174"/>
    <col min="8449" max="8449" width="43.1640625" style="174" bestFit="1" customWidth="1"/>
    <col min="8450" max="8450" width="10.5" style="174" bestFit="1" customWidth="1"/>
    <col min="8451" max="8451" width="16.5" style="174" bestFit="1" customWidth="1"/>
    <col min="8452" max="8704" width="9.33203125" style="174"/>
    <col min="8705" max="8705" width="43.1640625" style="174" bestFit="1" customWidth="1"/>
    <col min="8706" max="8706" width="10.5" style="174" bestFit="1" customWidth="1"/>
    <col min="8707" max="8707" width="16.5" style="174" bestFit="1" customWidth="1"/>
    <col min="8708" max="8960" width="9.33203125" style="174"/>
    <col min="8961" max="8961" width="43.1640625" style="174" bestFit="1" customWidth="1"/>
    <col min="8962" max="8962" width="10.5" style="174" bestFit="1" customWidth="1"/>
    <col min="8963" max="8963" width="16.5" style="174" bestFit="1" customWidth="1"/>
    <col min="8964" max="9216" width="9.33203125" style="174"/>
    <col min="9217" max="9217" width="43.1640625" style="174" bestFit="1" customWidth="1"/>
    <col min="9218" max="9218" width="10.5" style="174" bestFit="1" customWidth="1"/>
    <col min="9219" max="9219" width="16.5" style="174" bestFit="1" customWidth="1"/>
    <col min="9220" max="9472" width="9.33203125" style="174"/>
    <col min="9473" max="9473" width="43.1640625" style="174" bestFit="1" customWidth="1"/>
    <col min="9474" max="9474" width="10.5" style="174" bestFit="1" customWidth="1"/>
    <col min="9475" max="9475" width="16.5" style="174" bestFit="1" customWidth="1"/>
    <col min="9476" max="9728" width="9.33203125" style="174"/>
    <col min="9729" max="9729" width="43.1640625" style="174" bestFit="1" customWidth="1"/>
    <col min="9730" max="9730" width="10.5" style="174" bestFit="1" customWidth="1"/>
    <col min="9731" max="9731" width="16.5" style="174" bestFit="1" customWidth="1"/>
    <col min="9732" max="9984" width="9.33203125" style="174"/>
    <col min="9985" max="9985" width="43.1640625" style="174" bestFit="1" customWidth="1"/>
    <col min="9986" max="9986" width="10.5" style="174" bestFit="1" customWidth="1"/>
    <col min="9987" max="9987" width="16.5" style="174" bestFit="1" customWidth="1"/>
    <col min="9988" max="10240" width="9.33203125" style="174"/>
    <col min="10241" max="10241" width="43.1640625" style="174" bestFit="1" customWidth="1"/>
    <col min="10242" max="10242" width="10.5" style="174" bestFit="1" customWidth="1"/>
    <col min="10243" max="10243" width="16.5" style="174" bestFit="1" customWidth="1"/>
    <col min="10244" max="10496" width="9.33203125" style="174"/>
    <col min="10497" max="10497" width="43.1640625" style="174" bestFit="1" customWidth="1"/>
    <col min="10498" max="10498" width="10.5" style="174" bestFit="1" customWidth="1"/>
    <col min="10499" max="10499" width="16.5" style="174" bestFit="1" customWidth="1"/>
    <col min="10500" max="10752" width="9.33203125" style="174"/>
    <col min="10753" max="10753" width="43.1640625" style="174" bestFit="1" customWidth="1"/>
    <col min="10754" max="10754" width="10.5" style="174" bestFit="1" customWidth="1"/>
    <col min="10755" max="10755" width="16.5" style="174" bestFit="1" customWidth="1"/>
    <col min="10756" max="11008" width="9.33203125" style="174"/>
    <col min="11009" max="11009" width="43.1640625" style="174" bestFit="1" customWidth="1"/>
    <col min="11010" max="11010" width="10.5" style="174" bestFit="1" customWidth="1"/>
    <col min="11011" max="11011" width="16.5" style="174" bestFit="1" customWidth="1"/>
    <col min="11012" max="11264" width="9.33203125" style="174"/>
    <col min="11265" max="11265" width="43.1640625" style="174" bestFit="1" customWidth="1"/>
    <col min="11266" max="11266" width="10.5" style="174" bestFit="1" customWidth="1"/>
    <col min="11267" max="11267" width="16.5" style="174" bestFit="1" customWidth="1"/>
    <col min="11268" max="11520" width="9.33203125" style="174"/>
    <col min="11521" max="11521" width="43.1640625" style="174" bestFit="1" customWidth="1"/>
    <col min="11522" max="11522" width="10.5" style="174" bestFit="1" customWidth="1"/>
    <col min="11523" max="11523" width="16.5" style="174" bestFit="1" customWidth="1"/>
    <col min="11524" max="11776" width="9.33203125" style="174"/>
    <col min="11777" max="11777" width="43.1640625" style="174" bestFit="1" customWidth="1"/>
    <col min="11778" max="11778" width="10.5" style="174" bestFit="1" customWidth="1"/>
    <col min="11779" max="11779" width="16.5" style="174" bestFit="1" customWidth="1"/>
    <col min="11780" max="12032" width="9.33203125" style="174"/>
    <col min="12033" max="12033" width="43.1640625" style="174" bestFit="1" customWidth="1"/>
    <col min="12034" max="12034" width="10.5" style="174" bestFit="1" customWidth="1"/>
    <col min="12035" max="12035" width="16.5" style="174" bestFit="1" customWidth="1"/>
    <col min="12036" max="12288" width="9.33203125" style="174"/>
    <col min="12289" max="12289" width="43.1640625" style="174" bestFit="1" customWidth="1"/>
    <col min="12290" max="12290" width="10.5" style="174" bestFit="1" customWidth="1"/>
    <col min="12291" max="12291" width="16.5" style="174" bestFit="1" customWidth="1"/>
    <col min="12292" max="12544" width="9.33203125" style="174"/>
    <col min="12545" max="12545" width="43.1640625" style="174" bestFit="1" customWidth="1"/>
    <col min="12546" max="12546" width="10.5" style="174" bestFit="1" customWidth="1"/>
    <col min="12547" max="12547" width="16.5" style="174" bestFit="1" customWidth="1"/>
    <col min="12548" max="12800" width="9.33203125" style="174"/>
    <col min="12801" max="12801" width="43.1640625" style="174" bestFit="1" customWidth="1"/>
    <col min="12802" max="12802" width="10.5" style="174" bestFit="1" customWidth="1"/>
    <col min="12803" max="12803" width="16.5" style="174" bestFit="1" customWidth="1"/>
    <col min="12804" max="13056" width="9.33203125" style="174"/>
    <col min="13057" max="13057" width="43.1640625" style="174" bestFit="1" customWidth="1"/>
    <col min="13058" max="13058" width="10.5" style="174" bestFit="1" customWidth="1"/>
    <col min="13059" max="13059" width="16.5" style="174" bestFit="1" customWidth="1"/>
    <col min="13060" max="13312" width="9.33203125" style="174"/>
    <col min="13313" max="13313" width="43.1640625" style="174" bestFit="1" customWidth="1"/>
    <col min="13314" max="13314" width="10.5" style="174" bestFit="1" customWidth="1"/>
    <col min="13315" max="13315" width="16.5" style="174" bestFit="1" customWidth="1"/>
    <col min="13316" max="13568" width="9.33203125" style="174"/>
    <col min="13569" max="13569" width="43.1640625" style="174" bestFit="1" customWidth="1"/>
    <col min="13570" max="13570" width="10.5" style="174" bestFit="1" customWidth="1"/>
    <col min="13571" max="13571" width="16.5" style="174" bestFit="1" customWidth="1"/>
    <col min="13572" max="13824" width="9.33203125" style="174"/>
    <col min="13825" max="13825" width="43.1640625" style="174" bestFit="1" customWidth="1"/>
    <col min="13826" max="13826" width="10.5" style="174" bestFit="1" customWidth="1"/>
    <col min="13827" max="13827" width="16.5" style="174" bestFit="1" customWidth="1"/>
    <col min="13828" max="14080" width="9.33203125" style="174"/>
    <col min="14081" max="14081" width="43.1640625" style="174" bestFit="1" customWidth="1"/>
    <col min="14082" max="14082" width="10.5" style="174" bestFit="1" customWidth="1"/>
    <col min="14083" max="14083" width="16.5" style="174" bestFit="1" customWidth="1"/>
    <col min="14084" max="14336" width="9.33203125" style="174"/>
    <col min="14337" max="14337" width="43.1640625" style="174" bestFit="1" customWidth="1"/>
    <col min="14338" max="14338" width="10.5" style="174" bestFit="1" customWidth="1"/>
    <col min="14339" max="14339" width="16.5" style="174" bestFit="1" customWidth="1"/>
    <col min="14340" max="14592" width="9.33203125" style="174"/>
    <col min="14593" max="14593" width="43.1640625" style="174" bestFit="1" customWidth="1"/>
    <col min="14594" max="14594" width="10.5" style="174" bestFit="1" customWidth="1"/>
    <col min="14595" max="14595" width="16.5" style="174" bestFit="1" customWidth="1"/>
    <col min="14596" max="14848" width="9.33203125" style="174"/>
    <col min="14849" max="14849" width="43.1640625" style="174" bestFit="1" customWidth="1"/>
    <col min="14850" max="14850" width="10.5" style="174" bestFit="1" customWidth="1"/>
    <col min="14851" max="14851" width="16.5" style="174" bestFit="1" customWidth="1"/>
    <col min="14852" max="15104" width="9.33203125" style="174"/>
    <col min="15105" max="15105" width="43.1640625" style="174" bestFit="1" customWidth="1"/>
    <col min="15106" max="15106" width="10.5" style="174" bestFit="1" customWidth="1"/>
    <col min="15107" max="15107" width="16.5" style="174" bestFit="1" customWidth="1"/>
    <col min="15108" max="15360" width="9.33203125" style="174"/>
    <col min="15361" max="15361" width="43.1640625" style="174" bestFit="1" customWidth="1"/>
    <col min="15362" max="15362" width="10.5" style="174" bestFit="1" customWidth="1"/>
    <col min="15363" max="15363" width="16.5" style="174" bestFit="1" customWidth="1"/>
    <col min="15364" max="15616" width="9.33203125" style="174"/>
    <col min="15617" max="15617" width="43.1640625" style="174" bestFit="1" customWidth="1"/>
    <col min="15618" max="15618" width="10.5" style="174" bestFit="1" customWidth="1"/>
    <col min="15619" max="15619" width="16.5" style="174" bestFit="1" customWidth="1"/>
    <col min="15620" max="15872" width="9.33203125" style="174"/>
    <col min="15873" max="15873" width="43.1640625" style="174" bestFit="1" customWidth="1"/>
    <col min="15874" max="15874" width="10.5" style="174" bestFit="1" customWidth="1"/>
    <col min="15875" max="15875" width="16.5" style="174" bestFit="1" customWidth="1"/>
    <col min="15876" max="16128" width="9.33203125" style="174"/>
    <col min="16129" max="16129" width="43.1640625" style="174" bestFit="1" customWidth="1"/>
    <col min="16130" max="16130" width="10.5" style="174" bestFit="1" customWidth="1"/>
    <col min="16131" max="16131" width="16.5" style="174" bestFit="1" customWidth="1"/>
    <col min="16132" max="16384" width="9.33203125" style="174"/>
  </cols>
  <sheetData>
    <row r="1" spans="1:3" x14ac:dyDescent="0.2">
      <c r="A1" s="172" t="s">
        <v>1400</v>
      </c>
      <c r="B1" s="173" t="s">
        <v>1401</v>
      </c>
      <c r="C1" s="173" t="s">
        <v>1402</v>
      </c>
    </row>
    <row r="2" spans="1:3" x14ac:dyDescent="0.2">
      <c r="A2" s="175" t="s">
        <v>1403</v>
      </c>
      <c r="B2" s="176"/>
      <c r="C2" s="176"/>
    </row>
    <row r="3" spans="1:3" x14ac:dyDescent="0.2">
      <c r="A3" s="172" t="s">
        <v>1404</v>
      </c>
      <c r="B3" s="177"/>
      <c r="C3" s="177"/>
    </row>
    <row r="4" spans="1:3" x14ac:dyDescent="0.2">
      <c r="A4" s="172" t="s">
        <v>1405</v>
      </c>
      <c r="B4" s="177"/>
      <c r="C4" s="177"/>
    </row>
    <row r="5" spans="1:3" x14ac:dyDescent="0.2">
      <c r="A5" s="172" t="s">
        <v>1406</v>
      </c>
      <c r="B5" s="177"/>
      <c r="C5" s="177"/>
    </row>
    <row r="6" spans="1:3" x14ac:dyDescent="0.2">
      <c r="A6" s="172" t="s">
        <v>1407</v>
      </c>
      <c r="B6" s="177"/>
      <c r="C6" s="177"/>
    </row>
    <row r="7" spans="1:3" x14ac:dyDescent="0.2">
      <c r="A7" s="178" t="s">
        <v>1408</v>
      </c>
      <c r="B7" s="179"/>
      <c r="C7" s="179"/>
    </row>
    <row r="8" spans="1:3" x14ac:dyDescent="0.2">
      <c r="A8" s="172" t="s">
        <v>1409</v>
      </c>
      <c r="B8" s="177"/>
      <c r="C8" s="177"/>
    </row>
    <row r="9" spans="1:3" x14ac:dyDescent="0.2">
      <c r="A9" s="172" t="s">
        <v>1079</v>
      </c>
      <c r="B9" s="177"/>
      <c r="C9" s="177"/>
    </row>
    <row r="10" spans="1:3" x14ac:dyDescent="0.2">
      <c r="A10" s="172" t="s">
        <v>1410</v>
      </c>
      <c r="B10" s="177"/>
      <c r="C10" s="177"/>
    </row>
    <row r="11" spans="1:3" x14ac:dyDescent="0.2">
      <c r="A11" s="172" t="s">
        <v>1411</v>
      </c>
      <c r="B11" s="177"/>
      <c r="C11" s="177"/>
    </row>
    <row r="12" spans="1:3" x14ac:dyDescent="0.2">
      <c r="A12" s="178" t="s">
        <v>1412</v>
      </c>
      <c r="B12" s="179"/>
      <c r="C12" s="179"/>
    </row>
    <row r="13" spans="1:3" x14ac:dyDescent="0.2">
      <c r="A13" s="172" t="s">
        <v>1413</v>
      </c>
      <c r="B13" s="177"/>
      <c r="C13" s="177"/>
    </row>
    <row r="14" spans="1:3" x14ac:dyDescent="0.2">
      <c r="A14" s="172" t="s">
        <v>1414</v>
      </c>
      <c r="B14" s="177"/>
      <c r="C14" s="177"/>
    </row>
    <row r="15" spans="1:3" x14ac:dyDescent="0.2">
      <c r="A15" s="172" t="s">
        <v>1415</v>
      </c>
      <c r="B15" s="177"/>
      <c r="C15" s="177"/>
    </row>
    <row r="16" spans="1:3" x14ac:dyDescent="0.2">
      <c r="A16" s="175" t="s">
        <v>1416</v>
      </c>
      <c r="B16" s="176"/>
      <c r="C16" s="176"/>
    </row>
    <row r="17" spans="1:3" x14ac:dyDescent="0.2">
      <c r="A17" s="172" t="s">
        <v>1</v>
      </c>
      <c r="B17" s="177"/>
      <c r="C17" s="177"/>
    </row>
    <row r="18" spans="1:3" x14ac:dyDescent="0.2">
      <c r="A18" s="175" t="s">
        <v>1417</v>
      </c>
      <c r="B18" s="176"/>
      <c r="C18" s="176"/>
    </row>
    <row r="19" spans="1:3" x14ac:dyDescent="0.2">
      <c r="A19" s="172" t="s">
        <v>1418</v>
      </c>
      <c r="B19" s="177"/>
      <c r="C19" s="177"/>
    </row>
    <row r="20" spans="1:3" x14ac:dyDescent="0.2">
      <c r="A20" s="172" t="s">
        <v>1419</v>
      </c>
      <c r="B20" s="177"/>
      <c r="C20" s="177"/>
    </row>
    <row r="21" spans="1:3" x14ac:dyDescent="0.2">
      <c r="A21" s="175" t="s">
        <v>1420</v>
      </c>
      <c r="B21" s="176"/>
      <c r="C21" s="176"/>
    </row>
    <row r="22" spans="1:3" x14ac:dyDescent="0.2">
      <c r="A22" s="172" t="s">
        <v>1421</v>
      </c>
      <c r="B22" s="177"/>
      <c r="C22" s="177"/>
    </row>
    <row r="23" spans="1:3" x14ac:dyDescent="0.2">
      <c r="A23" s="172" t="s">
        <v>1</v>
      </c>
      <c r="B23" s="177"/>
      <c r="C23" s="177"/>
    </row>
    <row r="24" spans="1:3" ht="14.25" x14ac:dyDescent="0.2">
      <c r="A24" s="180" t="s">
        <v>1422</v>
      </c>
      <c r="B24" s="181"/>
      <c r="C24" s="181"/>
    </row>
    <row r="25" spans="1:3" x14ac:dyDescent="0.2">
      <c r="A25" s="172" t="s">
        <v>1423</v>
      </c>
      <c r="B25" s="177"/>
      <c r="C25" s="177"/>
    </row>
    <row r="26" spans="1:3" x14ac:dyDescent="0.2">
      <c r="A26" s="172" t="s">
        <v>1424</v>
      </c>
      <c r="B26" s="177"/>
      <c r="C26" s="177"/>
    </row>
    <row r="27" spans="1:3" ht="14.25" x14ac:dyDescent="0.2">
      <c r="A27" s="180" t="s">
        <v>1425</v>
      </c>
      <c r="B27" s="181"/>
      <c r="C27" s="181"/>
    </row>
    <row r="28" spans="1:3" x14ac:dyDescent="0.2">
      <c r="A28" s="172" t="s">
        <v>1</v>
      </c>
      <c r="B28" s="177"/>
      <c r="C28" s="177"/>
    </row>
    <row r="29" spans="1:3" x14ac:dyDescent="0.2">
      <c r="A29" s="172" t="s">
        <v>1426</v>
      </c>
      <c r="B29" s="177"/>
      <c r="C29" s="177"/>
    </row>
    <row r="30" spans="1:3" x14ac:dyDescent="0.2">
      <c r="A30" s="172" t="s">
        <v>1426</v>
      </c>
      <c r="B30" s="177"/>
      <c r="C30" s="177"/>
    </row>
    <row r="31" spans="1:3" x14ac:dyDescent="0.2">
      <c r="A31" s="175" t="s">
        <v>1427</v>
      </c>
      <c r="B31" s="182" t="s">
        <v>1428</v>
      </c>
      <c r="C31" s="182" t="s">
        <v>1429</v>
      </c>
    </row>
    <row r="32" spans="1:3" x14ac:dyDescent="0.2">
      <c r="A32" s="172" t="s">
        <v>1430</v>
      </c>
      <c r="B32" s="177"/>
      <c r="C32" s="177"/>
    </row>
    <row r="33" spans="1:3" x14ac:dyDescent="0.2">
      <c r="A33" s="172" t="s">
        <v>1431</v>
      </c>
      <c r="B33" s="177"/>
      <c r="C33" s="177"/>
    </row>
    <row r="34" spans="1:3" x14ac:dyDescent="0.2">
      <c r="A34" s="172" t="s">
        <v>1432</v>
      </c>
      <c r="B34" s="177"/>
      <c r="C34" s="177"/>
    </row>
    <row r="35" spans="1:3" x14ac:dyDescent="0.2">
      <c r="A35" s="172" t="s">
        <v>1433</v>
      </c>
      <c r="B35" s="177"/>
      <c r="C35" s="177"/>
    </row>
    <row r="36" spans="1:3" x14ac:dyDescent="0.2">
      <c r="A36" s="172" t="s">
        <v>1434</v>
      </c>
      <c r="B36" s="177"/>
      <c r="C36" s="177"/>
    </row>
    <row r="37" spans="1:3" x14ac:dyDescent="0.2">
      <c r="A37" s="172" t="s">
        <v>1435</v>
      </c>
      <c r="B37" s="177"/>
      <c r="C37" s="177"/>
    </row>
    <row r="38" spans="1:3" x14ac:dyDescent="0.2">
      <c r="A38" s="172" t="s">
        <v>1436</v>
      </c>
      <c r="B38" s="177"/>
      <c r="C38" s="177"/>
    </row>
    <row r="39" spans="1:3" x14ac:dyDescent="0.2">
      <c r="A39" s="172" t="s">
        <v>1437</v>
      </c>
      <c r="B39" s="177"/>
      <c r="C39" s="177"/>
    </row>
    <row r="40" spans="1:3" x14ac:dyDescent="0.2">
      <c r="A40" s="172" t="s">
        <v>1438</v>
      </c>
      <c r="B40" s="177"/>
      <c r="C40" s="177"/>
    </row>
    <row r="41" spans="1:3" x14ac:dyDescent="0.2">
      <c r="A41" s="172" t="s">
        <v>1439</v>
      </c>
      <c r="B41" s="177"/>
      <c r="C41" s="177"/>
    </row>
    <row r="42" spans="1:3" x14ac:dyDescent="0.2">
      <c r="A42" s="172" t="s">
        <v>1440</v>
      </c>
      <c r="B42" s="177"/>
      <c r="C42" s="177"/>
    </row>
    <row r="43" spans="1:3" x14ac:dyDescent="0.2">
      <c r="A43" s="172" t="s">
        <v>1441</v>
      </c>
      <c r="B43" s="177"/>
      <c r="C43" s="177"/>
    </row>
    <row r="44" spans="1:3" x14ac:dyDescent="0.2">
      <c r="A44" s="172" t="s">
        <v>1442</v>
      </c>
      <c r="B44" s="177"/>
      <c r="C44" s="177"/>
    </row>
    <row r="45" spans="1:3" x14ac:dyDescent="0.2">
      <c r="A45" s="172" t="s">
        <v>1443</v>
      </c>
      <c r="B45" s="177"/>
      <c r="C45" s="177"/>
    </row>
    <row r="46" spans="1:3" x14ac:dyDescent="0.2">
      <c r="A46" s="172" t="s">
        <v>1444</v>
      </c>
      <c r="B46" s="177"/>
      <c r="C46" s="177"/>
    </row>
    <row r="47" spans="1:3" x14ac:dyDescent="0.2">
      <c r="A47" s="172" t="s">
        <v>1445</v>
      </c>
      <c r="B47" s="177"/>
      <c r="C47" s="177"/>
    </row>
    <row r="48" spans="1:3" x14ac:dyDescent="0.2">
      <c r="A48" s="172" t="s">
        <v>1446</v>
      </c>
      <c r="B48" s="177"/>
      <c r="C48" s="177"/>
    </row>
    <row r="49" spans="1:3" x14ac:dyDescent="0.2">
      <c r="A49" s="172" t="s">
        <v>1</v>
      </c>
      <c r="B49" s="177"/>
      <c r="C49" s="177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4654D-7AB9-4DD4-8357-5F83A71F9100}">
  <dimension ref="A1:H400"/>
  <sheetViews>
    <sheetView workbookViewId="0">
      <selection activeCell="E2" sqref="E2:H410"/>
    </sheetView>
  </sheetViews>
  <sheetFormatPr defaultRowHeight="12.75" x14ac:dyDescent="0.2"/>
  <cols>
    <col min="1" max="1" width="6.1640625" style="183" customWidth="1"/>
    <col min="2" max="2" width="38.33203125" style="192" customWidth="1"/>
    <col min="3" max="3" width="6.6640625" style="183" bestFit="1" customWidth="1"/>
    <col min="4" max="4" width="6.83203125" style="184" bestFit="1" customWidth="1"/>
    <col min="5" max="5" width="9.33203125" style="184" bestFit="1" customWidth="1"/>
    <col min="6" max="6" width="8.33203125" style="184" bestFit="1" customWidth="1"/>
    <col min="7" max="7" width="9.33203125" style="184" bestFit="1" customWidth="1"/>
    <col min="8" max="8" width="16.5" style="184" bestFit="1" customWidth="1"/>
    <col min="9" max="256" width="9.33203125" style="174"/>
    <col min="257" max="257" width="6.1640625" style="174" customWidth="1"/>
    <col min="258" max="258" width="38.33203125" style="174" customWidth="1"/>
    <col min="259" max="259" width="6.6640625" style="174" bestFit="1" customWidth="1"/>
    <col min="260" max="260" width="6.83203125" style="174" bestFit="1" customWidth="1"/>
    <col min="261" max="261" width="9.33203125" style="174" bestFit="1"/>
    <col min="262" max="262" width="8.33203125" style="174" bestFit="1" customWidth="1"/>
    <col min="263" max="263" width="9.33203125" style="174" bestFit="1"/>
    <col min="264" max="264" width="16.5" style="174" bestFit="1" customWidth="1"/>
    <col min="265" max="512" width="9.33203125" style="174"/>
    <col min="513" max="513" width="6.1640625" style="174" customWidth="1"/>
    <col min="514" max="514" width="38.33203125" style="174" customWidth="1"/>
    <col min="515" max="515" width="6.6640625" style="174" bestFit="1" customWidth="1"/>
    <col min="516" max="516" width="6.83203125" style="174" bestFit="1" customWidth="1"/>
    <col min="517" max="517" width="9.33203125" style="174" bestFit="1"/>
    <col min="518" max="518" width="8.33203125" style="174" bestFit="1" customWidth="1"/>
    <col min="519" max="519" width="9.33203125" style="174" bestFit="1"/>
    <col min="520" max="520" width="16.5" style="174" bestFit="1" customWidth="1"/>
    <col min="521" max="768" width="9.33203125" style="174"/>
    <col min="769" max="769" width="6.1640625" style="174" customWidth="1"/>
    <col min="770" max="770" width="38.33203125" style="174" customWidth="1"/>
    <col min="771" max="771" width="6.6640625" style="174" bestFit="1" customWidth="1"/>
    <col min="772" max="772" width="6.83203125" style="174" bestFit="1" customWidth="1"/>
    <col min="773" max="773" width="9.33203125" style="174" bestFit="1"/>
    <col min="774" max="774" width="8.33203125" style="174" bestFit="1" customWidth="1"/>
    <col min="775" max="775" width="9.33203125" style="174" bestFit="1"/>
    <col min="776" max="776" width="16.5" style="174" bestFit="1" customWidth="1"/>
    <col min="777" max="1024" width="9.33203125" style="174"/>
    <col min="1025" max="1025" width="6.1640625" style="174" customWidth="1"/>
    <col min="1026" max="1026" width="38.33203125" style="174" customWidth="1"/>
    <col min="1027" max="1027" width="6.6640625" style="174" bestFit="1" customWidth="1"/>
    <col min="1028" max="1028" width="6.83203125" style="174" bestFit="1" customWidth="1"/>
    <col min="1029" max="1029" width="9.33203125" style="174" bestFit="1"/>
    <col min="1030" max="1030" width="8.33203125" style="174" bestFit="1" customWidth="1"/>
    <col min="1031" max="1031" width="9.33203125" style="174" bestFit="1"/>
    <col min="1032" max="1032" width="16.5" style="174" bestFit="1" customWidth="1"/>
    <col min="1033" max="1280" width="9.33203125" style="174"/>
    <col min="1281" max="1281" width="6.1640625" style="174" customWidth="1"/>
    <col min="1282" max="1282" width="38.33203125" style="174" customWidth="1"/>
    <col min="1283" max="1283" width="6.6640625" style="174" bestFit="1" customWidth="1"/>
    <col min="1284" max="1284" width="6.83203125" style="174" bestFit="1" customWidth="1"/>
    <col min="1285" max="1285" width="9.33203125" style="174" bestFit="1"/>
    <col min="1286" max="1286" width="8.33203125" style="174" bestFit="1" customWidth="1"/>
    <col min="1287" max="1287" width="9.33203125" style="174" bestFit="1"/>
    <col min="1288" max="1288" width="16.5" style="174" bestFit="1" customWidth="1"/>
    <col min="1289" max="1536" width="9.33203125" style="174"/>
    <col min="1537" max="1537" width="6.1640625" style="174" customWidth="1"/>
    <col min="1538" max="1538" width="38.33203125" style="174" customWidth="1"/>
    <col min="1539" max="1539" width="6.6640625" style="174" bestFit="1" customWidth="1"/>
    <col min="1540" max="1540" width="6.83203125" style="174" bestFit="1" customWidth="1"/>
    <col min="1541" max="1541" width="9.33203125" style="174" bestFit="1"/>
    <col min="1542" max="1542" width="8.33203125" style="174" bestFit="1" customWidth="1"/>
    <col min="1543" max="1543" width="9.33203125" style="174" bestFit="1"/>
    <col min="1544" max="1544" width="16.5" style="174" bestFit="1" customWidth="1"/>
    <col min="1545" max="1792" width="9.33203125" style="174"/>
    <col min="1793" max="1793" width="6.1640625" style="174" customWidth="1"/>
    <col min="1794" max="1794" width="38.33203125" style="174" customWidth="1"/>
    <col min="1795" max="1795" width="6.6640625" style="174" bestFit="1" customWidth="1"/>
    <col min="1796" max="1796" width="6.83203125" style="174" bestFit="1" customWidth="1"/>
    <col min="1797" max="1797" width="9.33203125" style="174" bestFit="1"/>
    <col min="1798" max="1798" width="8.33203125" style="174" bestFit="1" customWidth="1"/>
    <col min="1799" max="1799" width="9.33203125" style="174" bestFit="1"/>
    <col min="1800" max="1800" width="16.5" style="174" bestFit="1" customWidth="1"/>
    <col min="1801" max="2048" width="9.33203125" style="174"/>
    <col min="2049" max="2049" width="6.1640625" style="174" customWidth="1"/>
    <col min="2050" max="2050" width="38.33203125" style="174" customWidth="1"/>
    <col min="2051" max="2051" width="6.6640625" style="174" bestFit="1" customWidth="1"/>
    <col min="2052" max="2052" width="6.83203125" style="174" bestFit="1" customWidth="1"/>
    <col min="2053" max="2053" width="9.33203125" style="174" bestFit="1"/>
    <col min="2054" max="2054" width="8.33203125" style="174" bestFit="1" customWidth="1"/>
    <col min="2055" max="2055" width="9.33203125" style="174" bestFit="1"/>
    <col min="2056" max="2056" width="16.5" style="174" bestFit="1" customWidth="1"/>
    <col min="2057" max="2304" width="9.33203125" style="174"/>
    <col min="2305" max="2305" width="6.1640625" style="174" customWidth="1"/>
    <col min="2306" max="2306" width="38.33203125" style="174" customWidth="1"/>
    <col min="2307" max="2307" width="6.6640625" style="174" bestFit="1" customWidth="1"/>
    <col min="2308" max="2308" width="6.83203125" style="174" bestFit="1" customWidth="1"/>
    <col min="2309" max="2309" width="9.33203125" style="174" bestFit="1"/>
    <col min="2310" max="2310" width="8.33203125" style="174" bestFit="1" customWidth="1"/>
    <col min="2311" max="2311" width="9.33203125" style="174" bestFit="1"/>
    <col min="2312" max="2312" width="16.5" style="174" bestFit="1" customWidth="1"/>
    <col min="2313" max="2560" width="9.33203125" style="174"/>
    <col min="2561" max="2561" width="6.1640625" style="174" customWidth="1"/>
    <col min="2562" max="2562" width="38.33203125" style="174" customWidth="1"/>
    <col min="2563" max="2563" width="6.6640625" style="174" bestFit="1" customWidth="1"/>
    <col min="2564" max="2564" width="6.83203125" style="174" bestFit="1" customWidth="1"/>
    <col min="2565" max="2565" width="9.33203125" style="174" bestFit="1"/>
    <col min="2566" max="2566" width="8.33203125" style="174" bestFit="1" customWidth="1"/>
    <col min="2567" max="2567" width="9.33203125" style="174" bestFit="1"/>
    <col min="2568" max="2568" width="16.5" style="174" bestFit="1" customWidth="1"/>
    <col min="2569" max="2816" width="9.33203125" style="174"/>
    <col min="2817" max="2817" width="6.1640625" style="174" customWidth="1"/>
    <col min="2818" max="2818" width="38.33203125" style="174" customWidth="1"/>
    <col min="2819" max="2819" width="6.6640625" style="174" bestFit="1" customWidth="1"/>
    <col min="2820" max="2820" width="6.83203125" style="174" bestFit="1" customWidth="1"/>
    <col min="2821" max="2821" width="9.33203125" style="174" bestFit="1"/>
    <col min="2822" max="2822" width="8.33203125" style="174" bestFit="1" customWidth="1"/>
    <col min="2823" max="2823" width="9.33203125" style="174" bestFit="1"/>
    <col min="2824" max="2824" width="16.5" style="174" bestFit="1" customWidth="1"/>
    <col min="2825" max="3072" width="9.33203125" style="174"/>
    <col min="3073" max="3073" width="6.1640625" style="174" customWidth="1"/>
    <col min="3074" max="3074" width="38.33203125" style="174" customWidth="1"/>
    <col min="3075" max="3075" width="6.6640625" style="174" bestFit="1" customWidth="1"/>
    <col min="3076" max="3076" width="6.83203125" style="174" bestFit="1" customWidth="1"/>
    <col min="3077" max="3077" width="9.33203125" style="174" bestFit="1"/>
    <col min="3078" max="3078" width="8.33203125" style="174" bestFit="1" customWidth="1"/>
    <col min="3079" max="3079" width="9.33203125" style="174" bestFit="1"/>
    <col min="3080" max="3080" width="16.5" style="174" bestFit="1" customWidth="1"/>
    <col min="3081" max="3328" width="9.33203125" style="174"/>
    <col min="3329" max="3329" width="6.1640625" style="174" customWidth="1"/>
    <col min="3330" max="3330" width="38.33203125" style="174" customWidth="1"/>
    <col min="3331" max="3331" width="6.6640625" style="174" bestFit="1" customWidth="1"/>
    <col min="3332" max="3332" width="6.83203125" style="174" bestFit="1" customWidth="1"/>
    <col min="3333" max="3333" width="9.33203125" style="174" bestFit="1"/>
    <col min="3334" max="3334" width="8.33203125" style="174" bestFit="1" customWidth="1"/>
    <col min="3335" max="3335" width="9.33203125" style="174" bestFit="1"/>
    <col min="3336" max="3336" width="16.5" style="174" bestFit="1" customWidth="1"/>
    <col min="3337" max="3584" width="9.33203125" style="174"/>
    <col min="3585" max="3585" width="6.1640625" style="174" customWidth="1"/>
    <col min="3586" max="3586" width="38.33203125" style="174" customWidth="1"/>
    <col min="3587" max="3587" width="6.6640625" style="174" bestFit="1" customWidth="1"/>
    <col min="3588" max="3588" width="6.83203125" style="174" bestFit="1" customWidth="1"/>
    <col min="3589" max="3589" width="9.33203125" style="174" bestFit="1"/>
    <col min="3590" max="3590" width="8.33203125" style="174" bestFit="1" customWidth="1"/>
    <col min="3591" max="3591" width="9.33203125" style="174" bestFit="1"/>
    <col min="3592" max="3592" width="16.5" style="174" bestFit="1" customWidth="1"/>
    <col min="3593" max="3840" width="9.33203125" style="174"/>
    <col min="3841" max="3841" width="6.1640625" style="174" customWidth="1"/>
    <col min="3842" max="3842" width="38.33203125" style="174" customWidth="1"/>
    <col min="3843" max="3843" width="6.6640625" style="174" bestFit="1" customWidth="1"/>
    <col min="3844" max="3844" width="6.83203125" style="174" bestFit="1" customWidth="1"/>
    <col min="3845" max="3845" width="9.33203125" style="174" bestFit="1"/>
    <col min="3846" max="3846" width="8.33203125" style="174" bestFit="1" customWidth="1"/>
    <col min="3847" max="3847" width="9.33203125" style="174" bestFit="1"/>
    <col min="3848" max="3848" width="16.5" style="174" bestFit="1" customWidth="1"/>
    <col min="3849" max="4096" width="9.33203125" style="174"/>
    <col min="4097" max="4097" width="6.1640625" style="174" customWidth="1"/>
    <col min="4098" max="4098" width="38.33203125" style="174" customWidth="1"/>
    <col min="4099" max="4099" width="6.6640625" style="174" bestFit="1" customWidth="1"/>
    <col min="4100" max="4100" width="6.83203125" style="174" bestFit="1" customWidth="1"/>
    <col min="4101" max="4101" width="9.33203125" style="174" bestFit="1"/>
    <col min="4102" max="4102" width="8.33203125" style="174" bestFit="1" customWidth="1"/>
    <col min="4103" max="4103" width="9.33203125" style="174" bestFit="1"/>
    <col min="4104" max="4104" width="16.5" style="174" bestFit="1" customWidth="1"/>
    <col min="4105" max="4352" width="9.33203125" style="174"/>
    <col min="4353" max="4353" width="6.1640625" style="174" customWidth="1"/>
    <col min="4354" max="4354" width="38.33203125" style="174" customWidth="1"/>
    <col min="4355" max="4355" width="6.6640625" style="174" bestFit="1" customWidth="1"/>
    <col min="4356" max="4356" width="6.83203125" style="174" bestFit="1" customWidth="1"/>
    <col min="4357" max="4357" width="9.33203125" style="174" bestFit="1"/>
    <col min="4358" max="4358" width="8.33203125" style="174" bestFit="1" customWidth="1"/>
    <col min="4359" max="4359" width="9.33203125" style="174" bestFit="1"/>
    <col min="4360" max="4360" width="16.5" style="174" bestFit="1" customWidth="1"/>
    <col min="4361" max="4608" width="9.33203125" style="174"/>
    <col min="4609" max="4609" width="6.1640625" style="174" customWidth="1"/>
    <col min="4610" max="4610" width="38.33203125" style="174" customWidth="1"/>
    <col min="4611" max="4611" width="6.6640625" style="174" bestFit="1" customWidth="1"/>
    <col min="4612" max="4612" width="6.83203125" style="174" bestFit="1" customWidth="1"/>
    <col min="4613" max="4613" width="9.33203125" style="174" bestFit="1"/>
    <col min="4614" max="4614" width="8.33203125" style="174" bestFit="1" customWidth="1"/>
    <col min="4615" max="4615" width="9.33203125" style="174" bestFit="1"/>
    <col min="4616" max="4616" width="16.5" style="174" bestFit="1" customWidth="1"/>
    <col min="4617" max="4864" width="9.33203125" style="174"/>
    <col min="4865" max="4865" width="6.1640625" style="174" customWidth="1"/>
    <col min="4866" max="4866" width="38.33203125" style="174" customWidth="1"/>
    <col min="4867" max="4867" width="6.6640625" style="174" bestFit="1" customWidth="1"/>
    <col min="4868" max="4868" width="6.83203125" style="174" bestFit="1" customWidth="1"/>
    <col min="4869" max="4869" width="9.33203125" style="174" bestFit="1"/>
    <col min="4870" max="4870" width="8.33203125" style="174" bestFit="1" customWidth="1"/>
    <col min="4871" max="4871" width="9.33203125" style="174" bestFit="1"/>
    <col min="4872" max="4872" width="16.5" style="174" bestFit="1" customWidth="1"/>
    <col min="4873" max="5120" width="9.33203125" style="174"/>
    <col min="5121" max="5121" width="6.1640625" style="174" customWidth="1"/>
    <col min="5122" max="5122" width="38.33203125" style="174" customWidth="1"/>
    <col min="5123" max="5123" width="6.6640625" style="174" bestFit="1" customWidth="1"/>
    <col min="5124" max="5124" width="6.83203125" style="174" bestFit="1" customWidth="1"/>
    <col min="5125" max="5125" width="9.33203125" style="174" bestFit="1"/>
    <col min="5126" max="5126" width="8.33203125" style="174" bestFit="1" customWidth="1"/>
    <col min="5127" max="5127" width="9.33203125" style="174" bestFit="1"/>
    <col min="5128" max="5128" width="16.5" style="174" bestFit="1" customWidth="1"/>
    <col min="5129" max="5376" width="9.33203125" style="174"/>
    <col min="5377" max="5377" width="6.1640625" style="174" customWidth="1"/>
    <col min="5378" max="5378" width="38.33203125" style="174" customWidth="1"/>
    <col min="5379" max="5379" width="6.6640625" style="174" bestFit="1" customWidth="1"/>
    <col min="5380" max="5380" width="6.83203125" style="174" bestFit="1" customWidth="1"/>
    <col min="5381" max="5381" width="9.33203125" style="174" bestFit="1"/>
    <col min="5382" max="5382" width="8.33203125" style="174" bestFit="1" customWidth="1"/>
    <col min="5383" max="5383" width="9.33203125" style="174" bestFit="1"/>
    <col min="5384" max="5384" width="16.5" style="174" bestFit="1" customWidth="1"/>
    <col min="5385" max="5632" width="9.33203125" style="174"/>
    <col min="5633" max="5633" width="6.1640625" style="174" customWidth="1"/>
    <col min="5634" max="5634" width="38.33203125" style="174" customWidth="1"/>
    <col min="5635" max="5635" width="6.6640625" style="174" bestFit="1" customWidth="1"/>
    <col min="5636" max="5636" width="6.83203125" style="174" bestFit="1" customWidth="1"/>
    <col min="5637" max="5637" width="9.33203125" style="174" bestFit="1"/>
    <col min="5638" max="5638" width="8.33203125" style="174" bestFit="1" customWidth="1"/>
    <col min="5639" max="5639" width="9.33203125" style="174" bestFit="1"/>
    <col min="5640" max="5640" width="16.5" style="174" bestFit="1" customWidth="1"/>
    <col min="5641" max="5888" width="9.33203125" style="174"/>
    <col min="5889" max="5889" width="6.1640625" style="174" customWidth="1"/>
    <col min="5890" max="5890" width="38.33203125" style="174" customWidth="1"/>
    <col min="5891" max="5891" width="6.6640625" style="174" bestFit="1" customWidth="1"/>
    <col min="5892" max="5892" width="6.83203125" style="174" bestFit="1" customWidth="1"/>
    <col min="5893" max="5893" width="9.33203125" style="174" bestFit="1"/>
    <col min="5894" max="5894" width="8.33203125" style="174" bestFit="1" customWidth="1"/>
    <col min="5895" max="5895" width="9.33203125" style="174" bestFit="1"/>
    <col min="5896" max="5896" width="16.5" style="174" bestFit="1" customWidth="1"/>
    <col min="5897" max="6144" width="9.33203125" style="174"/>
    <col min="6145" max="6145" width="6.1640625" style="174" customWidth="1"/>
    <col min="6146" max="6146" width="38.33203125" style="174" customWidth="1"/>
    <col min="6147" max="6147" width="6.6640625" style="174" bestFit="1" customWidth="1"/>
    <col min="6148" max="6148" width="6.83203125" style="174" bestFit="1" customWidth="1"/>
    <col min="6149" max="6149" width="9.33203125" style="174" bestFit="1"/>
    <col min="6150" max="6150" width="8.33203125" style="174" bestFit="1" customWidth="1"/>
    <col min="6151" max="6151" width="9.33203125" style="174" bestFit="1"/>
    <col min="6152" max="6152" width="16.5" style="174" bestFit="1" customWidth="1"/>
    <col min="6153" max="6400" width="9.33203125" style="174"/>
    <col min="6401" max="6401" width="6.1640625" style="174" customWidth="1"/>
    <col min="6402" max="6402" width="38.33203125" style="174" customWidth="1"/>
    <col min="6403" max="6403" width="6.6640625" style="174" bestFit="1" customWidth="1"/>
    <col min="6404" max="6404" width="6.83203125" style="174" bestFit="1" customWidth="1"/>
    <col min="6405" max="6405" width="9.33203125" style="174" bestFit="1"/>
    <col min="6406" max="6406" width="8.33203125" style="174" bestFit="1" customWidth="1"/>
    <col min="6407" max="6407" width="9.33203125" style="174" bestFit="1"/>
    <col min="6408" max="6408" width="16.5" style="174" bestFit="1" customWidth="1"/>
    <col min="6409" max="6656" width="9.33203125" style="174"/>
    <col min="6657" max="6657" width="6.1640625" style="174" customWidth="1"/>
    <col min="6658" max="6658" width="38.33203125" style="174" customWidth="1"/>
    <col min="6659" max="6659" width="6.6640625" style="174" bestFit="1" customWidth="1"/>
    <col min="6660" max="6660" width="6.83203125" style="174" bestFit="1" customWidth="1"/>
    <col min="6661" max="6661" width="9.33203125" style="174" bestFit="1"/>
    <col min="6662" max="6662" width="8.33203125" style="174" bestFit="1" customWidth="1"/>
    <col min="6663" max="6663" width="9.33203125" style="174" bestFit="1"/>
    <col min="6664" max="6664" width="16.5" style="174" bestFit="1" customWidth="1"/>
    <col min="6665" max="6912" width="9.33203125" style="174"/>
    <col min="6913" max="6913" width="6.1640625" style="174" customWidth="1"/>
    <col min="6914" max="6914" width="38.33203125" style="174" customWidth="1"/>
    <col min="6915" max="6915" width="6.6640625" style="174" bestFit="1" customWidth="1"/>
    <col min="6916" max="6916" width="6.83203125" style="174" bestFit="1" customWidth="1"/>
    <col min="6917" max="6917" width="9.33203125" style="174" bestFit="1"/>
    <col min="6918" max="6918" width="8.33203125" style="174" bestFit="1" customWidth="1"/>
    <col min="6919" max="6919" width="9.33203125" style="174" bestFit="1"/>
    <col min="6920" max="6920" width="16.5" style="174" bestFit="1" customWidth="1"/>
    <col min="6921" max="7168" width="9.33203125" style="174"/>
    <col min="7169" max="7169" width="6.1640625" style="174" customWidth="1"/>
    <col min="7170" max="7170" width="38.33203125" style="174" customWidth="1"/>
    <col min="7171" max="7171" width="6.6640625" style="174" bestFit="1" customWidth="1"/>
    <col min="7172" max="7172" width="6.83203125" style="174" bestFit="1" customWidth="1"/>
    <col min="7173" max="7173" width="9.33203125" style="174" bestFit="1"/>
    <col min="7174" max="7174" width="8.33203125" style="174" bestFit="1" customWidth="1"/>
    <col min="7175" max="7175" width="9.33203125" style="174" bestFit="1"/>
    <col min="7176" max="7176" width="16.5" style="174" bestFit="1" customWidth="1"/>
    <col min="7177" max="7424" width="9.33203125" style="174"/>
    <col min="7425" max="7425" width="6.1640625" style="174" customWidth="1"/>
    <col min="7426" max="7426" width="38.33203125" style="174" customWidth="1"/>
    <col min="7427" max="7427" width="6.6640625" style="174" bestFit="1" customWidth="1"/>
    <col min="7428" max="7428" width="6.83203125" style="174" bestFit="1" customWidth="1"/>
    <col min="7429" max="7429" width="9.33203125" style="174" bestFit="1"/>
    <col min="7430" max="7430" width="8.33203125" style="174" bestFit="1" customWidth="1"/>
    <col min="7431" max="7431" width="9.33203125" style="174" bestFit="1"/>
    <col min="7432" max="7432" width="16.5" style="174" bestFit="1" customWidth="1"/>
    <col min="7433" max="7680" width="9.33203125" style="174"/>
    <col min="7681" max="7681" width="6.1640625" style="174" customWidth="1"/>
    <col min="7682" max="7682" width="38.33203125" style="174" customWidth="1"/>
    <col min="7683" max="7683" width="6.6640625" style="174" bestFit="1" customWidth="1"/>
    <col min="7684" max="7684" width="6.83203125" style="174" bestFit="1" customWidth="1"/>
    <col min="7685" max="7685" width="9.33203125" style="174" bestFit="1"/>
    <col min="7686" max="7686" width="8.33203125" style="174" bestFit="1" customWidth="1"/>
    <col min="7687" max="7687" width="9.33203125" style="174" bestFit="1"/>
    <col min="7688" max="7688" width="16.5" style="174" bestFit="1" customWidth="1"/>
    <col min="7689" max="7936" width="9.33203125" style="174"/>
    <col min="7937" max="7937" width="6.1640625" style="174" customWidth="1"/>
    <col min="7938" max="7938" width="38.33203125" style="174" customWidth="1"/>
    <col min="7939" max="7939" width="6.6640625" style="174" bestFit="1" customWidth="1"/>
    <col min="7940" max="7940" width="6.83203125" style="174" bestFit="1" customWidth="1"/>
    <col min="7941" max="7941" width="9.33203125" style="174" bestFit="1"/>
    <col min="7942" max="7942" width="8.33203125" style="174" bestFit="1" customWidth="1"/>
    <col min="7943" max="7943" width="9.33203125" style="174" bestFit="1"/>
    <col min="7944" max="7944" width="16.5" style="174" bestFit="1" customWidth="1"/>
    <col min="7945" max="8192" width="9.33203125" style="174"/>
    <col min="8193" max="8193" width="6.1640625" style="174" customWidth="1"/>
    <col min="8194" max="8194" width="38.33203125" style="174" customWidth="1"/>
    <col min="8195" max="8195" width="6.6640625" style="174" bestFit="1" customWidth="1"/>
    <col min="8196" max="8196" width="6.83203125" style="174" bestFit="1" customWidth="1"/>
    <col min="8197" max="8197" width="9.33203125" style="174" bestFit="1"/>
    <col min="8198" max="8198" width="8.33203125" style="174" bestFit="1" customWidth="1"/>
    <col min="8199" max="8199" width="9.33203125" style="174" bestFit="1"/>
    <col min="8200" max="8200" width="16.5" style="174" bestFit="1" customWidth="1"/>
    <col min="8201" max="8448" width="9.33203125" style="174"/>
    <col min="8449" max="8449" width="6.1640625" style="174" customWidth="1"/>
    <col min="8450" max="8450" width="38.33203125" style="174" customWidth="1"/>
    <col min="8451" max="8451" width="6.6640625" style="174" bestFit="1" customWidth="1"/>
    <col min="8452" max="8452" width="6.83203125" style="174" bestFit="1" customWidth="1"/>
    <col min="8453" max="8453" width="9.33203125" style="174" bestFit="1"/>
    <col min="8454" max="8454" width="8.33203125" style="174" bestFit="1" customWidth="1"/>
    <col min="8455" max="8455" width="9.33203125" style="174" bestFit="1"/>
    <col min="8456" max="8456" width="16.5" style="174" bestFit="1" customWidth="1"/>
    <col min="8457" max="8704" width="9.33203125" style="174"/>
    <col min="8705" max="8705" width="6.1640625" style="174" customWidth="1"/>
    <col min="8706" max="8706" width="38.33203125" style="174" customWidth="1"/>
    <col min="8707" max="8707" width="6.6640625" style="174" bestFit="1" customWidth="1"/>
    <col min="8708" max="8708" width="6.83203125" style="174" bestFit="1" customWidth="1"/>
    <col min="8709" max="8709" width="9.33203125" style="174" bestFit="1"/>
    <col min="8710" max="8710" width="8.33203125" style="174" bestFit="1" customWidth="1"/>
    <col min="8711" max="8711" width="9.33203125" style="174" bestFit="1"/>
    <col min="8712" max="8712" width="16.5" style="174" bestFit="1" customWidth="1"/>
    <col min="8713" max="8960" width="9.33203125" style="174"/>
    <col min="8961" max="8961" width="6.1640625" style="174" customWidth="1"/>
    <col min="8962" max="8962" width="38.33203125" style="174" customWidth="1"/>
    <col min="8963" max="8963" width="6.6640625" style="174" bestFit="1" customWidth="1"/>
    <col min="8964" max="8964" width="6.83203125" style="174" bestFit="1" customWidth="1"/>
    <col min="8965" max="8965" width="9.33203125" style="174" bestFit="1"/>
    <col min="8966" max="8966" width="8.33203125" style="174" bestFit="1" customWidth="1"/>
    <col min="8967" max="8967" width="9.33203125" style="174" bestFit="1"/>
    <col min="8968" max="8968" width="16.5" style="174" bestFit="1" customWidth="1"/>
    <col min="8969" max="9216" width="9.33203125" style="174"/>
    <col min="9217" max="9217" width="6.1640625" style="174" customWidth="1"/>
    <col min="9218" max="9218" width="38.33203125" style="174" customWidth="1"/>
    <col min="9219" max="9219" width="6.6640625" style="174" bestFit="1" customWidth="1"/>
    <col min="9220" max="9220" width="6.83203125" style="174" bestFit="1" customWidth="1"/>
    <col min="9221" max="9221" width="9.33203125" style="174" bestFit="1"/>
    <col min="9222" max="9222" width="8.33203125" style="174" bestFit="1" customWidth="1"/>
    <col min="9223" max="9223" width="9.33203125" style="174" bestFit="1"/>
    <col min="9224" max="9224" width="16.5" style="174" bestFit="1" customWidth="1"/>
    <col min="9225" max="9472" width="9.33203125" style="174"/>
    <col min="9473" max="9473" width="6.1640625" style="174" customWidth="1"/>
    <col min="9474" max="9474" width="38.33203125" style="174" customWidth="1"/>
    <col min="9475" max="9475" width="6.6640625" style="174" bestFit="1" customWidth="1"/>
    <col min="9476" max="9476" width="6.83203125" style="174" bestFit="1" customWidth="1"/>
    <col min="9477" max="9477" width="9.33203125" style="174" bestFit="1"/>
    <col min="9478" max="9478" width="8.33203125" style="174" bestFit="1" customWidth="1"/>
    <col min="9479" max="9479" width="9.33203125" style="174" bestFit="1"/>
    <col min="9480" max="9480" width="16.5" style="174" bestFit="1" customWidth="1"/>
    <col min="9481" max="9728" width="9.33203125" style="174"/>
    <col min="9729" max="9729" width="6.1640625" style="174" customWidth="1"/>
    <col min="9730" max="9730" width="38.33203125" style="174" customWidth="1"/>
    <col min="9731" max="9731" width="6.6640625" style="174" bestFit="1" customWidth="1"/>
    <col min="9732" max="9732" width="6.83203125" style="174" bestFit="1" customWidth="1"/>
    <col min="9733" max="9733" width="9.33203125" style="174" bestFit="1"/>
    <col min="9734" max="9734" width="8.33203125" style="174" bestFit="1" customWidth="1"/>
    <col min="9735" max="9735" width="9.33203125" style="174" bestFit="1"/>
    <col min="9736" max="9736" width="16.5" style="174" bestFit="1" customWidth="1"/>
    <col min="9737" max="9984" width="9.33203125" style="174"/>
    <col min="9985" max="9985" width="6.1640625" style="174" customWidth="1"/>
    <col min="9986" max="9986" width="38.33203125" style="174" customWidth="1"/>
    <col min="9987" max="9987" width="6.6640625" style="174" bestFit="1" customWidth="1"/>
    <col min="9988" max="9988" width="6.83203125" style="174" bestFit="1" customWidth="1"/>
    <col min="9989" max="9989" width="9.33203125" style="174" bestFit="1"/>
    <col min="9990" max="9990" width="8.33203125" style="174" bestFit="1" customWidth="1"/>
    <col min="9991" max="9991" width="9.33203125" style="174" bestFit="1"/>
    <col min="9992" max="9992" width="16.5" style="174" bestFit="1" customWidth="1"/>
    <col min="9993" max="10240" width="9.33203125" style="174"/>
    <col min="10241" max="10241" width="6.1640625" style="174" customWidth="1"/>
    <col min="10242" max="10242" width="38.33203125" style="174" customWidth="1"/>
    <col min="10243" max="10243" width="6.6640625" style="174" bestFit="1" customWidth="1"/>
    <col min="10244" max="10244" width="6.83203125" style="174" bestFit="1" customWidth="1"/>
    <col min="10245" max="10245" width="9.33203125" style="174" bestFit="1"/>
    <col min="10246" max="10246" width="8.33203125" style="174" bestFit="1" customWidth="1"/>
    <col min="10247" max="10247" width="9.33203125" style="174" bestFit="1"/>
    <col min="10248" max="10248" width="16.5" style="174" bestFit="1" customWidth="1"/>
    <col min="10249" max="10496" width="9.33203125" style="174"/>
    <col min="10497" max="10497" width="6.1640625" style="174" customWidth="1"/>
    <col min="10498" max="10498" width="38.33203125" style="174" customWidth="1"/>
    <col min="10499" max="10499" width="6.6640625" style="174" bestFit="1" customWidth="1"/>
    <col min="10500" max="10500" width="6.83203125" style="174" bestFit="1" customWidth="1"/>
    <col min="10501" max="10501" width="9.33203125" style="174" bestFit="1"/>
    <col min="10502" max="10502" width="8.33203125" style="174" bestFit="1" customWidth="1"/>
    <col min="10503" max="10503" width="9.33203125" style="174" bestFit="1"/>
    <col min="10504" max="10504" width="16.5" style="174" bestFit="1" customWidth="1"/>
    <col min="10505" max="10752" width="9.33203125" style="174"/>
    <col min="10753" max="10753" width="6.1640625" style="174" customWidth="1"/>
    <col min="10754" max="10754" width="38.33203125" style="174" customWidth="1"/>
    <col min="10755" max="10755" width="6.6640625" style="174" bestFit="1" customWidth="1"/>
    <col min="10756" max="10756" width="6.83203125" style="174" bestFit="1" customWidth="1"/>
    <col min="10757" max="10757" width="9.33203125" style="174" bestFit="1"/>
    <col min="10758" max="10758" width="8.33203125" style="174" bestFit="1" customWidth="1"/>
    <col min="10759" max="10759" width="9.33203125" style="174" bestFit="1"/>
    <col min="10760" max="10760" width="16.5" style="174" bestFit="1" customWidth="1"/>
    <col min="10761" max="11008" width="9.33203125" style="174"/>
    <col min="11009" max="11009" width="6.1640625" style="174" customWidth="1"/>
    <col min="11010" max="11010" width="38.33203125" style="174" customWidth="1"/>
    <col min="11011" max="11011" width="6.6640625" style="174" bestFit="1" customWidth="1"/>
    <col min="11012" max="11012" width="6.83203125" style="174" bestFit="1" customWidth="1"/>
    <col min="11013" max="11013" width="9.33203125" style="174" bestFit="1"/>
    <col min="11014" max="11014" width="8.33203125" style="174" bestFit="1" customWidth="1"/>
    <col min="11015" max="11015" width="9.33203125" style="174" bestFit="1"/>
    <col min="11016" max="11016" width="16.5" style="174" bestFit="1" customWidth="1"/>
    <col min="11017" max="11264" width="9.33203125" style="174"/>
    <col min="11265" max="11265" width="6.1640625" style="174" customWidth="1"/>
    <col min="11266" max="11266" width="38.33203125" style="174" customWidth="1"/>
    <col min="11267" max="11267" width="6.6640625" style="174" bestFit="1" customWidth="1"/>
    <col min="11268" max="11268" width="6.83203125" style="174" bestFit="1" customWidth="1"/>
    <col min="11269" max="11269" width="9.33203125" style="174" bestFit="1"/>
    <col min="11270" max="11270" width="8.33203125" style="174" bestFit="1" customWidth="1"/>
    <col min="11271" max="11271" width="9.33203125" style="174" bestFit="1"/>
    <col min="11272" max="11272" width="16.5" style="174" bestFit="1" customWidth="1"/>
    <col min="11273" max="11520" width="9.33203125" style="174"/>
    <col min="11521" max="11521" width="6.1640625" style="174" customWidth="1"/>
    <col min="11522" max="11522" width="38.33203125" style="174" customWidth="1"/>
    <col min="11523" max="11523" width="6.6640625" style="174" bestFit="1" customWidth="1"/>
    <col min="11524" max="11524" width="6.83203125" style="174" bestFit="1" customWidth="1"/>
    <col min="11525" max="11525" width="9.33203125" style="174" bestFit="1"/>
    <col min="11526" max="11526" width="8.33203125" style="174" bestFit="1" customWidth="1"/>
    <col min="11527" max="11527" width="9.33203125" style="174" bestFit="1"/>
    <col min="11528" max="11528" width="16.5" style="174" bestFit="1" customWidth="1"/>
    <col min="11529" max="11776" width="9.33203125" style="174"/>
    <col min="11777" max="11777" width="6.1640625" style="174" customWidth="1"/>
    <col min="11778" max="11778" width="38.33203125" style="174" customWidth="1"/>
    <col min="11779" max="11779" width="6.6640625" style="174" bestFit="1" customWidth="1"/>
    <col min="11780" max="11780" width="6.83203125" style="174" bestFit="1" customWidth="1"/>
    <col min="11781" max="11781" width="9.33203125" style="174" bestFit="1"/>
    <col min="11782" max="11782" width="8.33203125" style="174" bestFit="1" customWidth="1"/>
    <col min="11783" max="11783" width="9.33203125" style="174" bestFit="1"/>
    <col min="11784" max="11784" width="16.5" style="174" bestFit="1" customWidth="1"/>
    <col min="11785" max="12032" width="9.33203125" style="174"/>
    <col min="12033" max="12033" width="6.1640625" style="174" customWidth="1"/>
    <col min="12034" max="12034" width="38.33203125" style="174" customWidth="1"/>
    <col min="12035" max="12035" width="6.6640625" style="174" bestFit="1" customWidth="1"/>
    <col min="12036" max="12036" width="6.83203125" style="174" bestFit="1" customWidth="1"/>
    <col min="12037" max="12037" width="9.33203125" style="174" bestFit="1"/>
    <col min="12038" max="12038" width="8.33203125" style="174" bestFit="1" customWidth="1"/>
    <col min="12039" max="12039" width="9.33203125" style="174" bestFit="1"/>
    <col min="12040" max="12040" width="16.5" style="174" bestFit="1" customWidth="1"/>
    <col min="12041" max="12288" width="9.33203125" style="174"/>
    <col min="12289" max="12289" width="6.1640625" style="174" customWidth="1"/>
    <col min="12290" max="12290" width="38.33203125" style="174" customWidth="1"/>
    <col min="12291" max="12291" width="6.6640625" style="174" bestFit="1" customWidth="1"/>
    <col min="12292" max="12292" width="6.83203125" style="174" bestFit="1" customWidth="1"/>
    <col min="12293" max="12293" width="9.33203125" style="174" bestFit="1"/>
    <col min="12294" max="12294" width="8.33203125" style="174" bestFit="1" customWidth="1"/>
    <col min="12295" max="12295" width="9.33203125" style="174" bestFit="1"/>
    <col min="12296" max="12296" width="16.5" style="174" bestFit="1" customWidth="1"/>
    <col min="12297" max="12544" width="9.33203125" style="174"/>
    <col min="12545" max="12545" width="6.1640625" style="174" customWidth="1"/>
    <col min="12546" max="12546" width="38.33203125" style="174" customWidth="1"/>
    <col min="12547" max="12547" width="6.6640625" style="174" bestFit="1" customWidth="1"/>
    <col min="12548" max="12548" width="6.83203125" style="174" bestFit="1" customWidth="1"/>
    <col min="12549" max="12549" width="9.33203125" style="174" bestFit="1"/>
    <col min="12550" max="12550" width="8.33203125" style="174" bestFit="1" customWidth="1"/>
    <col min="12551" max="12551" width="9.33203125" style="174" bestFit="1"/>
    <col min="12552" max="12552" width="16.5" style="174" bestFit="1" customWidth="1"/>
    <col min="12553" max="12800" width="9.33203125" style="174"/>
    <col min="12801" max="12801" width="6.1640625" style="174" customWidth="1"/>
    <col min="12802" max="12802" width="38.33203125" style="174" customWidth="1"/>
    <col min="12803" max="12803" width="6.6640625" style="174" bestFit="1" customWidth="1"/>
    <col min="12804" max="12804" width="6.83203125" style="174" bestFit="1" customWidth="1"/>
    <col min="12805" max="12805" width="9.33203125" style="174" bestFit="1"/>
    <col min="12806" max="12806" width="8.33203125" style="174" bestFit="1" customWidth="1"/>
    <col min="12807" max="12807" width="9.33203125" style="174" bestFit="1"/>
    <col min="12808" max="12808" width="16.5" style="174" bestFit="1" customWidth="1"/>
    <col min="12809" max="13056" width="9.33203125" style="174"/>
    <col min="13057" max="13057" width="6.1640625" style="174" customWidth="1"/>
    <col min="13058" max="13058" width="38.33203125" style="174" customWidth="1"/>
    <col min="13059" max="13059" width="6.6640625" style="174" bestFit="1" customWidth="1"/>
    <col min="13060" max="13060" width="6.83203125" style="174" bestFit="1" customWidth="1"/>
    <col min="13061" max="13061" width="9.33203125" style="174" bestFit="1"/>
    <col min="13062" max="13062" width="8.33203125" style="174" bestFit="1" customWidth="1"/>
    <col min="13063" max="13063" width="9.33203125" style="174" bestFit="1"/>
    <col min="13064" max="13064" width="16.5" style="174" bestFit="1" customWidth="1"/>
    <col min="13065" max="13312" width="9.33203125" style="174"/>
    <col min="13313" max="13313" width="6.1640625" style="174" customWidth="1"/>
    <col min="13314" max="13314" width="38.33203125" style="174" customWidth="1"/>
    <col min="13315" max="13315" width="6.6640625" style="174" bestFit="1" customWidth="1"/>
    <col min="13316" max="13316" width="6.83203125" style="174" bestFit="1" customWidth="1"/>
    <col min="13317" max="13317" width="9.33203125" style="174" bestFit="1"/>
    <col min="13318" max="13318" width="8.33203125" style="174" bestFit="1" customWidth="1"/>
    <col min="13319" max="13319" width="9.33203125" style="174" bestFit="1"/>
    <col min="13320" max="13320" width="16.5" style="174" bestFit="1" customWidth="1"/>
    <col min="13321" max="13568" width="9.33203125" style="174"/>
    <col min="13569" max="13569" width="6.1640625" style="174" customWidth="1"/>
    <col min="13570" max="13570" width="38.33203125" style="174" customWidth="1"/>
    <col min="13571" max="13571" width="6.6640625" style="174" bestFit="1" customWidth="1"/>
    <col min="13572" max="13572" width="6.83203125" style="174" bestFit="1" customWidth="1"/>
    <col min="13573" max="13573" width="9.33203125" style="174" bestFit="1"/>
    <col min="13574" max="13574" width="8.33203125" style="174" bestFit="1" customWidth="1"/>
    <col min="13575" max="13575" width="9.33203125" style="174" bestFit="1"/>
    <col min="13576" max="13576" width="16.5" style="174" bestFit="1" customWidth="1"/>
    <col min="13577" max="13824" width="9.33203125" style="174"/>
    <col min="13825" max="13825" width="6.1640625" style="174" customWidth="1"/>
    <col min="13826" max="13826" width="38.33203125" style="174" customWidth="1"/>
    <col min="13827" max="13827" width="6.6640625" style="174" bestFit="1" customWidth="1"/>
    <col min="13828" max="13828" width="6.83203125" style="174" bestFit="1" customWidth="1"/>
    <col min="13829" max="13829" width="9.33203125" style="174" bestFit="1"/>
    <col min="13830" max="13830" width="8.33203125" style="174" bestFit="1" customWidth="1"/>
    <col min="13831" max="13831" width="9.33203125" style="174" bestFit="1"/>
    <col min="13832" max="13832" width="16.5" style="174" bestFit="1" customWidth="1"/>
    <col min="13833" max="14080" width="9.33203125" style="174"/>
    <col min="14081" max="14081" width="6.1640625" style="174" customWidth="1"/>
    <col min="14082" max="14082" width="38.33203125" style="174" customWidth="1"/>
    <col min="14083" max="14083" width="6.6640625" style="174" bestFit="1" customWidth="1"/>
    <col min="14084" max="14084" width="6.83203125" style="174" bestFit="1" customWidth="1"/>
    <col min="14085" max="14085" width="9.33203125" style="174" bestFit="1"/>
    <col min="14086" max="14086" width="8.33203125" style="174" bestFit="1" customWidth="1"/>
    <col min="14087" max="14087" width="9.33203125" style="174" bestFit="1"/>
    <col min="14088" max="14088" width="16.5" style="174" bestFit="1" customWidth="1"/>
    <col min="14089" max="14336" width="9.33203125" style="174"/>
    <col min="14337" max="14337" width="6.1640625" style="174" customWidth="1"/>
    <col min="14338" max="14338" width="38.33203125" style="174" customWidth="1"/>
    <col min="14339" max="14339" width="6.6640625" style="174" bestFit="1" customWidth="1"/>
    <col min="14340" max="14340" width="6.83203125" style="174" bestFit="1" customWidth="1"/>
    <col min="14341" max="14341" width="9.33203125" style="174" bestFit="1"/>
    <col min="14342" max="14342" width="8.33203125" style="174" bestFit="1" customWidth="1"/>
    <col min="14343" max="14343" width="9.33203125" style="174" bestFit="1"/>
    <col min="14344" max="14344" width="16.5" style="174" bestFit="1" customWidth="1"/>
    <col min="14345" max="14592" width="9.33203125" style="174"/>
    <col min="14593" max="14593" width="6.1640625" style="174" customWidth="1"/>
    <col min="14594" max="14594" width="38.33203125" style="174" customWidth="1"/>
    <col min="14595" max="14595" width="6.6640625" style="174" bestFit="1" customWidth="1"/>
    <col min="14596" max="14596" width="6.83203125" style="174" bestFit="1" customWidth="1"/>
    <col min="14597" max="14597" width="9.33203125" style="174" bestFit="1"/>
    <col min="14598" max="14598" width="8.33203125" style="174" bestFit="1" customWidth="1"/>
    <col min="14599" max="14599" width="9.33203125" style="174" bestFit="1"/>
    <col min="14600" max="14600" width="16.5" style="174" bestFit="1" customWidth="1"/>
    <col min="14601" max="14848" width="9.33203125" style="174"/>
    <col min="14849" max="14849" width="6.1640625" style="174" customWidth="1"/>
    <col min="14850" max="14850" width="38.33203125" style="174" customWidth="1"/>
    <col min="14851" max="14851" width="6.6640625" style="174" bestFit="1" customWidth="1"/>
    <col min="14852" max="14852" width="6.83203125" style="174" bestFit="1" customWidth="1"/>
    <col min="14853" max="14853" width="9.33203125" style="174" bestFit="1"/>
    <col min="14854" max="14854" width="8.33203125" style="174" bestFit="1" customWidth="1"/>
    <col min="14855" max="14855" width="9.33203125" style="174" bestFit="1"/>
    <col min="14856" max="14856" width="16.5" style="174" bestFit="1" customWidth="1"/>
    <col min="14857" max="15104" width="9.33203125" style="174"/>
    <col min="15105" max="15105" width="6.1640625" style="174" customWidth="1"/>
    <col min="15106" max="15106" width="38.33203125" style="174" customWidth="1"/>
    <col min="15107" max="15107" width="6.6640625" style="174" bestFit="1" customWidth="1"/>
    <col min="15108" max="15108" width="6.83203125" style="174" bestFit="1" customWidth="1"/>
    <col min="15109" max="15109" width="9.33203125" style="174" bestFit="1"/>
    <col min="15110" max="15110" width="8.33203125" style="174" bestFit="1" customWidth="1"/>
    <col min="15111" max="15111" width="9.33203125" style="174" bestFit="1"/>
    <col min="15112" max="15112" width="16.5" style="174" bestFit="1" customWidth="1"/>
    <col min="15113" max="15360" width="9.33203125" style="174"/>
    <col min="15361" max="15361" width="6.1640625" style="174" customWidth="1"/>
    <col min="15362" max="15362" width="38.33203125" style="174" customWidth="1"/>
    <col min="15363" max="15363" width="6.6640625" style="174" bestFit="1" customWidth="1"/>
    <col min="15364" max="15364" width="6.83203125" style="174" bestFit="1" customWidth="1"/>
    <col min="15365" max="15365" width="9.33203125" style="174" bestFit="1"/>
    <col min="15366" max="15366" width="8.33203125" style="174" bestFit="1" customWidth="1"/>
    <col min="15367" max="15367" width="9.33203125" style="174" bestFit="1"/>
    <col min="15368" max="15368" width="16.5" style="174" bestFit="1" customWidth="1"/>
    <col min="15369" max="15616" width="9.33203125" style="174"/>
    <col min="15617" max="15617" width="6.1640625" style="174" customWidth="1"/>
    <col min="15618" max="15618" width="38.33203125" style="174" customWidth="1"/>
    <col min="15619" max="15619" width="6.6640625" style="174" bestFit="1" customWidth="1"/>
    <col min="15620" max="15620" width="6.83203125" style="174" bestFit="1" customWidth="1"/>
    <col min="15621" max="15621" width="9.33203125" style="174" bestFit="1"/>
    <col min="15622" max="15622" width="8.33203125" style="174" bestFit="1" customWidth="1"/>
    <col min="15623" max="15623" width="9.33203125" style="174" bestFit="1"/>
    <col min="15624" max="15624" width="16.5" style="174" bestFit="1" customWidth="1"/>
    <col min="15625" max="15872" width="9.33203125" style="174"/>
    <col min="15873" max="15873" width="6.1640625" style="174" customWidth="1"/>
    <col min="15874" max="15874" width="38.33203125" style="174" customWidth="1"/>
    <col min="15875" max="15875" width="6.6640625" style="174" bestFit="1" customWidth="1"/>
    <col min="15876" max="15876" width="6.83203125" style="174" bestFit="1" customWidth="1"/>
    <col min="15877" max="15877" width="9.33203125" style="174" bestFit="1"/>
    <col min="15878" max="15878" width="8.33203125" style="174" bestFit="1" customWidth="1"/>
    <col min="15879" max="15879" width="9.33203125" style="174" bestFit="1"/>
    <col min="15880" max="15880" width="16.5" style="174" bestFit="1" customWidth="1"/>
    <col min="15881" max="16128" width="9.33203125" style="174"/>
    <col min="16129" max="16129" width="6.1640625" style="174" customWidth="1"/>
    <col min="16130" max="16130" width="38.33203125" style="174" customWidth="1"/>
    <col min="16131" max="16131" width="6.6640625" style="174" bestFit="1" customWidth="1"/>
    <col min="16132" max="16132" width="6.83203125" style="174" bestFit="1" customWidth="1"/>
    <col min="16133" max="16133" width="9.33203125" style="174" bestFit="1"/>
    <col min="16134" max="16134" width="8.33203125" style="174" bestFit="1" customWidth="1"/>
    <col min="16135" max="16135" width="9.33203125" style="174" bestFit="1"/>
    <col min="16136" max="16136" width="16.5" style="174" bestFit="1" customWidth="1"/>
    <col min="16137" max="16384" width="9.33203125" style="174"/>
  </cols>
  <sheetData>
    <row r="1" spans="1:8" x14ac:dyDescent="0.2">
      <c r="A1" s="172" t="s">
        <v>1447</v>
      </c>
      <c r="B1" s="185" t="s">
        <v>1400</v>
      </c>
      <c r="C1" s="172" t="s">
        <v>1448</v>
      </c>
      <c r="D1" s="173" t="s">
        <v>1449</v>
      </c>
      <c r="E1" s="173" t="s">
        <v>1428</v>
      </c>
      <c r="F1" s="173" t="s">
        <v>1429</v>
      </c>
      <c r="G1" s="173" t="s">
        <v>1450</v>
      </c>
      <c r="H1" s="173" t="s">
        <v>1451</v>
      </c>
    </row>
    <row r="2" spans="1:8" x14ac:dyDescent="0.2">
      <c r="A2" s="172" t="s">
        <v>76</v>
      </c>
      <c r="B2" s="185" t="s">
        <v>1452</v>
      </c>
      <c r="C2" s="172" t="s">
        <v>1</v>
      </c>
      <c r="D2" s="177"/>
      <c r="E2" s="177"/>
      <c r="F2" s="177"/>
      <c r="G2" s="177"/>
      <c r="H2" s="177"/>
    </row>
    <row r="3" spans="1:8" ht="14.25" x14ac:dyDescent="0.2">
      <c r="A3" s="172" t="s">
        <v>78</v>
      </c>
      <c r="B3" s="186" t="s">
        <v>1430</v>
      </c>
      <c r="C3" s="180" t="s">
        <v>1</v>
      </c>
      <c r="D3" s="181"/>
      <c r="E3" s="181"/>
      <c r="F3" s="181"/>
      <c r="G3" s="181"/>
      <c r="H3" s="181"/>
    </row>
    <row r="4" spans="1:8" x14ac:dyDescent="0.2">
      <c r="A4" s="172" t="s">
        <v>136</v>
      </c>
      <c r="B4" s="187" t="s">
        <v>1839</v>
      </c>
      <c r="C4" s="188" t="s">
        <v>1</v>
      </c>
      <c r="D4" s="189"/>
      <c r="E4" s="189"/>
      <c r="F4" s="189"/>
      <c r="G4" s="189"/>
      <c r="H4" s="189"/>
    </row>
    <row r="5" spans="1:8" ht="21.75" x14ac:dyDescent="0.2">
      <c r="A5" s="172" t="s">
        <v>140</v>
      </c>
      <c r="B5" s="185" t="s">
        <v>1840</v>
      </c>
      <c r="C5" s="172" t="s">
        <v>646</v>
      </c>
      <c r="D5" s="177">
        <v>1</v>
      </c>
      <c r="E5" s="177"/>
      <c r="F5" s="177"/>
      <c r="G5" s="177"/>
      <c r="H5" s="177"/>
    </row>
    <row r="6" spans="1:8" x14ac:dyDescent="0.2">
      <c r="A6" s="172" t="s">
        <v>144</v>
      </c>
      <c r="B6" s="187" t="s">
        <v>1841</v>
      </c>
      <c r="C6" s="188" t="s">
        <v>1</v>
      </c>
      <c r="D6" s="189"/>
      <c r="E6" s="189"/>
      <c r="F6" s="189"/>
      <c r="G6" s="189"/>
      <c r="H6" s="189"/>
    </row>
    <row r="7" spans="1:8" x14ac:dyDescent="0.2">
      <c r="A7" s="172" t="s">
        <v>148</v>
      </c>
      <c r="B7" s="185" t="s">
        <v>1842</v>
      </c>
      <c r="C7" s="172" t="s">
        <v>646</v>
      </c>
      <c r="D7" s="177">
        <v>1</v>
      </c>
      <c r="E7" s="177"/>
      <c r="F7" s="177"/>
      <c r="G7" s="177"/>
      <c r="H7" s="177"/>
    </row>
    <row r="8" spans="1:8" ht="21.75" x14ac:dyDescent="0.2">
      <c r="A8" s="172" t="s">
        <v>152</v>
      </c>
      <c r="B8" s="185" t="s">
        <v>1843</v>
      </c>
      <c r="C8" s="172" t="s">
        <v>646</v>
      </c>
      <c r="D8" s="177">
        <v>1</v>
      </c>
      <c r="E8" s="177"/>
      <c r="F8" s="177"/>
      <c r="G8" s="177"/>
      <c r="H8" s="177"/>
    </row>
    <row r="9" spans="1:8" x14ac:dyDescent="0.2">
      <c r="A9" s="172" t="s">
        <v>156</v>
      </c>
      <c r="B9" s="187" t="s">
        <v>1844</v>
      </c>
      <c r="C9" s="188" t="s">
        <v>1</v>
      </c>
      <c r="D9" s="189"/>
      <c r="E9" s="189"/>
      <c r="F9" s="189"/>
      <c r="G9" s="189"/>
      <c r="H9" s="189"/>
    </row>
    <row r="10" spans="1:8" x14ac:dyDescent="0.2">
      <c r="A10" s="172" t="s">
        <v>161</v>
      </c>
      <c r="B10" s="185" t="s">
        <v>1845</v>
      </c>
      <c r="C10" s="172" t="s">
        <v>646</v>
      </c>
      <c r="D10" s="177">
        <v>2</v>
      </c>
      <c r="E10" s="177"/>
      <c r="F10" s="177"/>
      <c r="G10" s="177"/>
      <c r="H10" s="177"/>
    </row>
    <row r="11" spans="1:8" x14ac:dyDescent="0.2">
      <c r="A11" s="172" t="s">
        <v>166</v>
      </c>
      <c r="B11" s="187" t="s">
        <v>1844</v>
      </c>
      <c r="C11" s="188" t="s">
        <v>1</v>
      </c>
      <c r="D11" s="189"/>
      <c r="E11" s="189"/>
      <c r="F11" s="189"/>
      <c r="G11" s="189"/>
      <c r="H11" s="189"/>
    </row>
    <row r="12" spans="1:8" x14ac:dyDescent="0.2">
      <c r="A12" s="172" t="s">
        <v>170</v>
      </c>
      <c r="B12" s="185" t="s">
        <v>1846</v>
      </c>
      <c r="C12" s="172" t="s">
        <v>646</v>
      </c>
      <c r="D12" s="177">
        <v>1</v>
      </c>
      <c r="E12" s="177"/>
      <c r="F12" s="177"/>
      <c r="G12" s="177"/>
      <c r="H12" s="177"/>
    </row>
    <row r="13" spans="1:8" x14ac:dyDescent="0.2">
      <c r="A13" s="172" t="s">
        <v>174</v>
      </c>
      <c r="B13" s="187" t="s">
        <v>1847</v>
      </c>
      <c r="C13" s="188" t="s">
        <v>1</v>
      </c>
      <c r="D13" s="189"/>
      <c r="E13" s="189"/>
      <c r="F13" s="189"/>
      <c r="G13" s="189"/>
      <c r="H13" s="189"/>
    </row>
    <row r="14" spans="1:8" x14ac:dyDescent="0.2">
      <c r="A14" s="172" t="s">
        <v>178</v>
      </c>
      <c r="B14" s="185" t="s">
        <v>1848</v>
      </c>
      <c r="C14" s="172" t="s">
        <v>646</v>
      </c>
      <c r="D14" s="177">
        <v>4</v>
      </c>
      <c r="E14" s="177"/>
      <c r="F14" s="177"/>
      <c r="G14" s="177"/>
      <c r="H14" s="177"/>
    </row>
    <row r="15" spans="1:8" x14ac:dyDescent="0.2">
      <c r="A15" s="172" t="s">
        <v>182</v>
      </c>
      <c r="B15" s="187" t="s">
        <v>1453</v>
      </c>
      <c r="C15" s="188" t="s">
        <v>1</v>
      </c>
      <c r="D15" s="189"/>
      <c r="E15" s="189"/>
      <c r="F15" s="189"/>
      <c r="G15" s="189"/>
      <c r="H15" s="189"/>
    </row>
    <row r="16" spans="1:8" x14ac:dyDescent="0.2">
      <c r="A16" s="172" t="s">
        <v>8</v>
      </c>
      <c r="B16" s="185" t="s">
        <v>1454</v>
      </c>
      <c r="C16" s="172" t="s">
        <v>646</v>
      </c>
      <c r="D16" s="177">
        <v>16</v>
      </c>
      <c r="E16" s="177"/>
      <c r="F16" s="177"/>
      <c r="G16" s="177"/>
      <c r="H16" s="177"/>
    </row>
    <row r="17" spans="1:8" x14ac:dyDescent="0.2">
      <c r="A17" s="172" t="s">
        <v>131</v>
      </c>
      <c r="B17" s="187" t="s">
        <v>1455</v>
      </c>
      <c r="C17" s="188" t="s">
        <v>1</v>
      </c>
      <c r="D17" s="189"/>
      <c r="E17" s="189"/>
      <c r="F17" s="189"/>
      <c r="G17" s="189"/>
      <c r="H17" s="189"/>
    </row>
    <row r="18" spans="1:8" x14ac:dyDescent="0.2">
      <c r="A18" s="172" t="s">
        <v>192</v>
      </c>
      <c r="B18" s="185" t="s">
        <v>1456</v>
      </c>
      <c r="C18" s="172" t="s">
        <v>646</v>
      </c>
      <c r="D18" s="177">
        <v>20</v>
      </c>
      <c r="E18" s="177"/>
      <c r="F18" s="177"/>
      <c r="G18" s="177"/>
      <c r="H18" s="177"/>
    </row>
    <row r="19" spans="1:8" x14ac:dyDescent="0.2">
      <c r="A19" s="172" t="s">
        <v>196</v>
      </c>
      <c r="B19" s="185" t="s">
        <v>1457</v>
      </c>
      <c r="C19" s="172" t="s">
        <v>646</v>
      </c>
      <c r="D19" s="177">
        <v>20</v>
      </c>
      <c r="E19" s="177"/>
      <c r="F19" s="177"/>
      <c r="G19" s="177"/>
      <c r="H19" s="177"/>
    </row>
    <row r="20" spans="1:8" x14ac:dyDescent="0.2">
      <c r="A20" s="172" t="s">
        <v>200</v>
      </c>
      <c r="B20" s="185" t="s">
        <v>1458</v>
      </c>
      <c r="C20" s="172" t="s">
        <v>646</v>
      </c>
      <c r="D20" s="177">
        <v>5</v>
      </c>
      <c r="E20" s="177"/>
      <c r="F20" s="177"/>
      <c r="G20" s="177"/>
      <c r="H20" s="177"/>
    </row>
    <row r="21" spans="1:8" x14ac:dyDescent="0.2">
      <c r="A21" s="172" t="s">
        <v>204</v>
      </c>
      <c r="B21" s="187" t="s">
        <v>1459</v>
      </c>
      <c r="C21" s="188" t="s">
        <v>1</v>
      </c>
      <c r="D21" s="189"/>
      <c r="E21" s="189"/>
      <c r="F21" s="189"/>
      <c r="G21" s="189"/>
      <c r="H21" s="189"/>
    </row>
    <row r="22" spans="1:8" x14ac:dyDescent="0.2">
      <c r="A22" s="172" t="s">
        <v>7</v>
      </c>
      <c r="B22" s="185" t="s">
        <v>1460</v>
      </c>
      <c r="C22" s="172" t="s">
        <v>646</v>
      </c>
      <c r="D22" s="177">
        <v>2</v>
      </c>
      <c r="E22" s="177"/>
      <c r="F22" s="177"/>
      <c r="G22" s="177"/>
      <c r="H22" s="177"/>
    </row>
    <row r="23" spans="1:8" x14ac:dyDescent="0.2">
      <c r="A23" s="172" t="s">
        <v>212</v>
      </c>
      <c r="B23" s="185" t="s">
        <v>1461</v>
      </c>
      <c r="C23" s="172" t="s">
        <v>646</v>
      </c>
      <c r="D23" s="177">
        <v>2</v>
      </c>
      <c r="E23" s="177"/>
      <c r="F23" s="177"/>
      <c r="G23" s="177"/>
      <c r="H23" s="177"/>
    </row>
    <row r="24" spans="1:8" x14ac:dyDescent="0.2">
      <c r="A24" s="172" t="s">
        <v>216</v>
      </c>
      <c r="B24" s="185" t="s">
        <v>1462</v>
      </c>
      <c r="C24" s="172" t="s">
        <v>646</v>
      </c>
      <c r="D24" s="177">
        <v>4</v>
      </c>
      <c r="E24" s="177"/>
      <c r="F24" s="177"/>
      <c r="G24" s="177"/>
      <c r="H24" s="177"/>
    </row>
    <row r="25" spans="1:8" x14ac:dyDescent="0.2">
      <c r="A25" s="172" t="s">
        <v>220</v>
      </c>
      <c r="B25" s="187" t="s">
        <v>1463</v>
      </c>
      <c r="C25" s="188" t="s">
        <v>1</v>
      </c>
      <c r="D25" s="189"/>
      <c r="E25" s="189"/>
      <c r="F25" s="189"/>
      <c r="G25" s="189"/>
      <c r="H25" s="189"/>
    </row>
    <row r="26" spans="1:8" x14ac:dyDescent="0.2">
      <c r="A26" s="172" t="s">
        <v>224</v>
      </c>
      <c r="B26" s="185" t="s">
        <v>1464</v>
      </c>
      <c r="C26" s="172" t="s">
        <v>646</v>
      </c>
      <c r="D26" s="177">
        <v>15</v>
      </c>
      <c r="E26" s="177"/>
      <c r="F26" s="177"/>
      <c r="G26" s="177"/>
      <c r="H26" s="177"/>
    </row>
    <row r="27" spans="1:8" x14ac:dyDescent="0.2">
      <c r="A27" s="172" t="s">
        <v>227</v>
      </c>
      <c r="B27" s="187" t="s">
        <v>1465</v>
      </c>
      <c r="C27" s="188" t="s">
        <v>1</v>
      </c>
      <c r="D27" s="189"/>
      <c r="E27" s="189"/>
      <c r="F27" s="189"/>
      <c r="G27" s="189"/>
      <c r="H27" s="189"/>
    </row>
    <row r="28" spans="1:8" x14ac:dyDescent="0.2">
      <c r="A28" s="172" t="s">
        <v>231</v>
      </c>
      <c r="B28" s="185" t="s">
        <v>1466</v>
      </c>
      <c r="C28" s="172" t="s">
        <v>646</v>
      </c>
      <c r="D28" s="177">
        <v>105</v>
      </c>
      <c r="E28" s="177"/>
      <c r="F28" s="177"/>
      <c r="G28" s="177"/>
      <c r="H28" s="177"/>
    </row>
    <row r="29" spans="1:8" x14ac:dyDescent="0.2">
      <c r="A29" s="172" t="s">
        <v>236</v>
      </c>
      <c r="B29" s="187" t="s">
        <v>1467</v>
      </c>
      <c r="C29" s="188" t="s">
        <v>1</v>
      </c>
      <c r="D29" s="189"/>
      <c r="E29" s="189"/>
      <c r="F29" s="189"/>
      <c r="G29" s="189"/>
      <c r="H29" s="189"/>
    </row>
    <row r="30" spans="1:8" x14ac:dyDescent="0.2">
      <c r="A30" s="172" t="s">
        <v>242</v>
      </c>
      <c r="B30" s="185" t="s">
        <v>1849</v>
      </c>
      <c r="C30" s="172" t="s">
        <v>646</v>
      </c>
      <c r="D30" s="177">
        <v>8</v>
      </c>
      <c r="E30" s="177"/>
      <c r="F30" s="177"/>
      <c r="G30" s="177"/>
      <c r="H30" s="177"/>
    </row>
    <row r="31" spans="1:8" x14ac:dyDescent="0.2">
      <c r="A31" s="172" t="s">
        <v>246</v>
      </c>
      <c r="B31" s="187" t="s">
        <v>1850</v>
      </c>
      <c r="C31" s="188" t="s">
        <v>1</v>
      </c>
      <c r="D31" s="189"/>
      <c r="E31" s="189"/>
      <c r="F31" s="189"/>
      <c r="G31" s="189"/>
      <c r="H31" s="189"/>
    </row>
    <row r="32" spans="1:8" x14ac:dyDescent="0.2">
      <c r="A32" s="172" t="s">
        <v>350</v>
      </c>
      <c r="B32" s="185" t="s">
        <v>1468</v>
      </c>
      <c r="C32" s="172" t="s">
        <v>646</v>
      </c>
      <c r="D32" s="177">
        <v>1</v>
      </c>
      <c r="E32" s="177"/>
      <c r="F32" s="177"/>
      <c r="G32" s="177"/>
      <c r="H32" s="177"/>
    </row>
    <row r="33" spans="1:8" x14ac:dyDescent="0.2">
      <c r="A33" s="172" t="s">
        <v>207</v>
      </c>
      <c r="B33" s="187" t="s">
        <v>1469</v>
      </c>
      <c r="C33" s="188" t="s">
        <v>1</v>
      </c>
      <c r="D33" s="189"/>
      <c r="E33" s="189"/>
      <c r="F33" s="189"/>
      <c r="G33" s="189"/>
      <c r="H33" s="189"/>
    </row>
    <row r="34" spans="1:8" x14ac:dyDescent="0.2">
      <c r="A34" s="172" t="s">
        <v>357</v>
      </c>
      <c r="B34" s="187" t="s">
        <v>1470</v>
      </c>
      <c r="C34" s="188" t="s">
        <v>1</v>
      </c>
      <c r="D34" s="189"/>
      <c r="E34" s="189"/>
      <c r="F34" s="189"/>
      <c r="G34" s="189"/>
      <c r="H34" s="189"/>
    </row>
    <row r="35" spans="1:8" x14ac:dyDescent="0.2">
      <c r="A35" s="172" t="s">
        <v>361</v>
      </c>
      <c r="B35" s="185" t="s">
        <v>1851</v>
      </c>
      <c r="C35" s="172" t="s">
        <v>646</v>
      </c>
      <c r="D35" s="177">
        <v>2</v>
      </c>
      <c r="E35" s="177"/>
      <c r="F35" s="177"/>
      <c r="G35" s="177"/>
      <c r="H35" s="177"/>
    </row>
    <row r="36" spans="1:8" x14ac:dyDescent="0.2">
      <c r="A36" s="172" t="s">
        <v>365</v>
      </c>
      <c r="B36" s="187" t="s">
        <v>1852</v>
      </c>
      <c r="C36" s="188" t="s">
        <v>1</v>
      </c>
      <c r="D36" s="189"/>
      <c r="E36" s="189"/>
      <c r="F36" s="189"/>
      <c r="G36" s="189"/>
      <c r="H36" s="189"/>
    </row>
    <row r="37" spans="1:8" x14ac:dyDescent="0.2">
      <c r="A37" s="172" t="s">
        <v>369</v>
      </c>
      <c r="B37" s="187" t="s">
        <v>1471</v>
      </c>
      <c r="C37" s="188" t="s">
        <v>1</v>
      </c>
      <c r="D37" s="189"/>
      <c r="E37" s="189"/>
      <c r="F37" s="189"/>
      <c r="G37" s="189"/>
      <c r="H37" s="189"/>
    </row>
    <row r="38" spans="1:8" x14ac:dyDescent="0.2">
      <c r="A38" s="172" t="s">
        <v>372</v>
      </c>
      <c r="B38" s="187" t="s">
        <v>1472</v>
      </c>
      <c r="C38" s="188" t="s">
        <v>1</v>
      </c>
      <c r="D38" s="189"/>
      <c r="E38" s="189"/>
      <c r="F38" s="189"/>
      <c r="G38" s="189"/>
      <c r="H38" s="189"/>
    </row>
    <row r="39" spans="1:8" x14ac:dyDescent="0.2">
      <c r="A39" s="172" t="s">
        <v>376</v>
      </c>
      <c r="B39" s="187" t="s">
        <v>1473</v>
      </c>
      <c r="C39" s="188" t="s">
        <v>1</v>
      </c>
      <c r="D39" s="189"/>
      <c r="E39" s="189"/>
      <c r="F39" s="189"/>
      <c r="G39" s="189"/>
      <c r="H39" s="189"/>
    </row>
    <row r="40" spans="1:8" x14ac:dyDescent="0.2">
      <c r="A40" s="172" t="s">
        <v>379</v>
      </c>
      <c r="B40" s="185" t="s">
        <v>1853</v>
      </c>
      <c r="C40" s="172" t="s">
        <v>646</v>
      </c>
      <c r="D40" s="177">
        <v>3</v>
      </c>
      <c r="E40" s="177"/>
      <c r="F40" s="177"/>
      <c r="G40" s="177"/>
      <c r="H40" s="177"/>
    </row>
    <row r="41" spans="1:8" x14ac:dyDescent="0.2">
      <c r="A41" s="172" t="s">
        <v>382</v>
      </c>
      <c r="B41" s="185" t="s">
        <v>1854</v>
      </c>
      <c r="C41" s="172" t="s">
        <v>646</v>
      </c>
      <c r="D41" s="177">
        <v>9</v>
      </c>
      <c r="E41" s="177"/>
      <c r="F41" s="177"/>
      <c r="G41" s="177"/>
      <c r="H41" s="177"/>
    </row>
    <row r="42" spans="1:8" x14ac:dyDescent="0.2">
      <c r="A42" s="172" t="s">
        <v>385</v>
      </c>
      <c r="B42" s="185" t="s">
        <v>1855</v>
      </c>
      <c r="C42" s="172" t="s">
        <v>646</v>
      </c>
      <c r="D42" s="177">
        <v>1</v>
      </c>
      <c r="E42" s="177"/>
      <c r="F42" s="177"/>
      <c r="G42" s="177"/>
      <c r="H42" s="177"/>
    </row>
    <row r="43" spans="1:8" x14ac:dyDescent="0.2">
      <c r="A43" s="172" t="s">
        <v>388</v>
      </c>
      <c r="B43" s="187" t="s">
        <v>1474</v>
      </c>
      <c r="C43" s="188" t="s">
        <v>1</v>
      </c>
      <c r="D43" s="189"/>
      <c r="E43" s="189"/>
      <c r="F43" s="189"/>
      <c r="G43" s="189"/>
      <c r="H43" s="189"/>
    </row>
    <row r="44" spans="1:8" x14ac:dyDescent="0.2">
      <c r="A44" s="172" t="s">
        <v>391</v>
      </c>
      <c r="B44" s="185" t="s">
        <v>1856</v>
      </c>
      <c r="C44" s="172" t="s">
        <v>646</v>
      </c>
      <c r="D44" s="177">
        <v>1</v>
      </c>
      <c r="E44" s="177"/>
      <c r="F44" s="177"/>
      <c r="G44" s="177"/>
      <c r="H44" s="177"/>
    </row>
    <row r="45" spans="1:8" x14ac:dyDescent="0.2">
      <c r="A45" s="172" t="s">
        <v>394</v>
      </c>
      <c r="B45" s="187" t="s">
        <v>1475</v>
      </c>
      <c r="C45" s="188" t="s">
        <v>1</v>
      </c>
      <c r="D45" s="189"/>
      <c r="E45" s="189"/>
      <c r="F45" s="189"/>
      <c r="G45" s="189"/>
      <c r="H45" s="189"/>
    </row>
    <row r="46" spans="1:8" x14ac:dyDescent="0.2">
      <c r="A46" s="172" t="s">
        <v>398</v>
      </c>
      <c r="B46" s="187" t="s">
        <v>1476</v>
      </c>
      <c r="C46" s="188" t="s">
        <v>1</v>
      </c>
      <c r="D46" s="189"/>
      <c r="E46" s="189"/>
      <c r="F46" s="189"/>
      <c r="G46" s="189"/>
      <c r="H46" s="189"/>
    </row>
    <row r="47" spans="1:8" x14ac:dyDescent="0.2">
      <c r="A47" s="172" t="s">
        <v>402</v>
      </c>
      <c r="B47" s="185" t="s">
        <v>1857</v>
      </c>
      <c r="C47" s="172" t="s">
        <v>646</v>
      </c>
      <c r="D47" s="177">
        <v>1</v>
      </c>
      <c r="E47" s="177"/>
      <c r="F47" s="177"/>
      <c r="G47" s="177"/>
      <c r="H47" s="177"/>
    </row>
    <row r="48" spans="1:8" x14ac:dyDescent="0.2">
      <c r="A48" s="172" t="s">
        <v>405</v>
      </c>
      <c r="B48" s="187" t="s">
        <v>1477</v>
      </c>
      <c r="C48" s="188" t="s">
        <v>1</v>
      </c>
      <c r="D48" s="189"/>
      <c r="E48" s="189"/>
      <c r="F48" s="189"/>
      <c r="G48" s="189"/>
      <c r="H48" s="189"/>
    </row>
    <row r="49" spans="1:8" x14ac:dyDescent="0.2">
      <c r="A49" s="172" t="s">
        <v>409</v>
      </c>
      <c r="B49" s="185" t="s">
        <v>1858</v>
      </c>
      <c r="C49" s="172" t="s">
        <v>646</v>
      </c>
      <c r="D49" s="177">
        <v>1</v>
      </c>
      <c r="E49" s="177"/>
      <c r="F49" s="177"/>
      <c r="G49" s="177"/>
      <c r="H49" s="177"/>
    </row>
    <row r="50" spans="1:8" x14ac:dyDescent="0.2">
      <c r="A50" s="172" t="s">
        <v>415</v>
      </c>
      <c r="B50" s="187" t="s">
        <v>1478</v>
      </c>
      <c r="C50" s="188" t="s">
        <v>1</v>
      </c>
      <c r="D50" s="189"/>
      <c r="E50" s="189"/>
      <c r="F50" s="189"/>
      <c r="G50" s="189"/>
      <c r="H50" s="189"/>
    </row>
    <row r="51" spans="1:8" x14ac:dyDescent="0.2">
      <c r="A51" s="172" t="s">
        <v>419</v>
      </c>
      <c r="B51" s="185" t="s">
        <v>1859</v>
      </c>
      <c r="C51" s="172" t="s">
        <v>646</v>
      </c>
      <c r="D51" s="177">
        <v>1</v>
      </c>
      <c r="E51" s="177"/>
      <c r="F51" s="177"/>
      <c r="G51" s="177"/>
      <c r="H51" s="177"/>
    </row>
    <row r="52" spans="1:8" x14ac:dyDescent="0.2">
      <c r="A52" s="172" t="s">
        <v>423</v>
      </c>
      <c r="B52" s="187" t="s">
        <v>1479</v>
      </c>
      <c r="C52" s="188" t="s">
        <v>1</v>
      </c>
      <c r="D52" s="189"/>
      <c r="E52" s="189"/>
      <c r="F52" s="189"/>
      <c r="G52" s="189"/>
      <c r="H52" s="189"/>
    </row>
    <row r="53" spans="1:8" ht="23.25" x14ac:dyDescent="0.2">
      <c r="A53" s="172" t="s">
        <v>427</v>
      </c>
      <c r="B53" s="187" t="s">
        <v>1480</v>
      </c>
      <c r="C53" s="188" t="s">
        <v>1</v>
      </c>
      <c r="D53" s="189"/>
      <c r="E53" s="189"/>
      <c r="F53" s="189"/>
      <c r="G53" s="189"/>
      <c r="H53" s="189"/>
    </row>
    <row r="54" spans="1:8" ht="21.75" x14ac:dyDescent="0.2">
      <c r="A54" s="172" t="s">
        <v>431</v>
      </c>
      <c r="B54" s="185" t="s">
        <v>1860</v>
      </c>
      <c r="C54" s="172" t="s">
        <v>646</v>
      </c>
      <c r="D54" s="177">
        <v>1</v>
      </c>
      <c r="E54" s="177"/>
      <c r="F54" s="177"/>
      <c r="G54" s="177"/>
      <c r="H54" s="177"/>
    </row>
    <row r="55" spans="1:8" x14ac:dyDescent="0.2">
      <c r="A55" s="172" t="s">
        <v>435</v>
      </c>
      <c r="B55" s="187" t="s">
        <v>1481</v>
      </c>
      <c r="C55" s="188" t="s">
        <v>1</v>
      </c>
      <c r="D55" s="189"/>
      <c r="E55" s="189"/>
      <c r="F55" s="189"/>
      <c r="G55" s="189"/>
      <c r="H55" s="189"/>
    </row>
    <row r="56" spans="1:8" x14ac:dyDescent="0.2">
      <c r="A56" s="172" t="s">
        <v>439</v>
      </c>
      <c r="B56" s="187" t="s">
        <v>1481</v>
      </c>
      <c r="C56" s="188" t="s">
        <v>1</v>
      </c>
      <c r="D56" s="189"/>
      <c r="E56" s="189"/>
      <c r="F56" s="189"/>
      <c r="G56" s="189"/>
      <c r="H56" s="189"/>
    </row>
    <row r="57" spans="1:8" x14ac:dyDescent="0.2">
      <c r="A57" s="172" t="s">
        <v>443</v>
      </c>
      <c r="B57" s="187" t="s">
        <v>1482</v>
      </c>
      <c r="C57" s="188" t="s">
        <v>1</v>
      </c>
      <c r="D57" s="189"/>
      <c r="E57" s="189"/>
      <c r="F57" s="189"/>
      <c r="G57" s="189"/>
      <c r="H57" s="189"/>
    </row>
    <row r="58" spans="1:8" x14ac:dyDescent="0.2">
      <c r="A58" s="172" t="s">
        <v>447</v>
      </c>
      <c r="B58" s="185" t="s">
        <v>1861</v>
      </c>
      <c r="C58" s="172" t="s">
        <v>646</v>
      </c>
      <c r="D58" s="177">
        <v>2</v>
      </c>
      <c r="E58" s="177"/>
      <c r="F58" s="177"/>
      <c r="G58" s="177"/>
      <c r="H58" s="177"/>
    </row>
    <row r="59" spans="1:8" x14ac:dyDescent="0.2">
      <c r="A59" s="172" t="s">
        <v>451</v>
      </c>
      <c r="B59" s="187" t="s">
        <v>1476</v>
      </c>
      <c r="C59" s="188" t="s">
        <v>1</v>
      </c>
      <c r="D59" s="189"/>
      <c r="E59" s="189"/>
      <c r="F59" s="189"/>
      <c r="G59" s="189"/>
      <c r="H59" s="189"/>
    </row>
    <row r="60" spans="1:8" x14ac:dyDescent="0.2">
      <c r="A60" s="172" t="s">
        <v>455</v>
      </c>
      <c r="B60" s="185" t="s">
        <v>1862</v>
      </c>
      <c r="C60" s="172" t="s">
        <v>646</v>
      </c>
      <c r="D60" s="177">
        <v>2</v>
      </c>
      <c r="E60" s="177"/>
      <c r="F60" s="177"/>
      <c r="G60" s="177"/>
      <c r="H60" s="177"/>
    </row>
    <row r="61" spans="1:8" x14ac:dyDescent="0.2">
      <c r="A61" s="172" t="s">
        <v>461</v>
      </c>
      <c r="B61" s="187" t="s">
        <v>1863</v>
      </c>
      <c r="C61" s="188" t="s">
        <v>1</v>
      </c>
      <c r="D61" s="189"/>
      <c r="E61" s="189"/>
      <c r="F61" s="189"/>
      <c r="G61" s="189"/>
      <c r="H61" s="189"/>
    </row>
    <row r="62" spans="1:8" x14ac:dyDescent="0.2">
      <c r="A62" s="172" t="s">
        <v>464</v>
      </c>
      <c r="B62" s="187" t="s">
        <v>1484</v>
      </c>
      <c r="C62" s="188" t="s">
        <v>1</v>
      </c>
      <c r="D62" s="189"/>
      <c r="E62" s="189"/>
      <c r="F62" s="189"/>
      <c r="G62" s="189"/>
      <c r="H62" s="189"/>
    </row>
    <row r="63" spans="1:8" x14ac:dyDescent="0.2">
      <c r="A63" s="172" t="s">
        <v>468</v>
      </c>
      <c r="B63" s="185" t="s">
        <v>1864</v>
      </c>
      <c r="C63" s="172" t="s">
        <v>646</v>
      </c>
      <c r="D63" s="177">
        <v>10</v>
      </c>
      <c r="E63" s="177"/>
      <c r="F63" s="177"/>
      <c r="G63" s="177"/>
      <c r="H63" s="177"/>
    </row>
    <row r="64" spans="1:8" x14ac:dyDescent="0.2">
      <c r="A64" s="172" t="s">
        <v>472</v>
      </c>
      <c r="B64" s="187" t="s">
        <v>1485</v>
      </c>
      <c r="C64" s="188" t="s">
        <v>1</v>
      </c>
      <c r="D64" s="189"/>
      <c r="E64" s="189"/>
      <c r="F64" s="189"/>
      <c r="G64" s="189"/>
      <c r="H64" s="189"/>
    </row>
    <row r="65" spans="1:8" x14ac:dyDescent="0.2">
      <c r="A65" s="172" t="s">
        <v>475</v>
      </c>
      <c r="B65" s="185" t="s">
        <v>1486</v>
      </c>
      <c r="C65" s="172" t="s">
        <v>646</v>
      </c>
      <c r="D65" s="177">
        <v>10</v>
      </c>
      <c r="E65" s="177"/>
      <c r="F65" s="177"/>
      <c r="G65" s="177"/>
      <c r="H65" s="177"/>
    </row>
    <row r="66" spans="1:8" x14ac:dyDescent="0.2">
      <c r="A66" s="172" t="s">
        <v>478</v>
      </c>
      <c r="B66" s="185" t="s">
        <v>1487</v>
      </c>
      <c r="C66" s="172" t="s">
        <v>646</v>
      </c>
      <c r="D66" s="177">
        <v>10</v>
      </c>
      <c r="E66" s="177"/>
      <c r="F66" s="177"/>
      <c r="G66" s="177"/>
      <c r="H66" s="177"/>
    </row>
    <row r="67" spans="1:8" x14ac:dyDescent="0.2">
      <c r="A67" s="172" t="s">
        <v>482</v>
      </c>
      <c r="B67" s="187" t="s">
        <v>1483</v>
      </c>
      <c r="C67" s="188" t="s">
        <v>1</v>
      </c>
      <c r="D67" s="189"/>
      <c r="E67" s="189"/>
      <c r="F67" s="189"/>
      <c r="G67" s="189"/>
      <c r="H67" s="189"/>
    </row>
    <row r="68" spans="1:8" x14ac:dyDescent="0.2">
      <c r="A68" s="172" t="s">
        <v>485</v>
      </c>
      <c r="B68" s="187" t="s">
        <v>1488</v>
      </c>
      <c r="C68" s="188" t="s">
        <v>1</v>
      </c>
      <c r="D68" s="189"/>
      <c r="E68" s="189"/>
      <c r="F68" s="189"/>
      <c r="G68" s="189"/>
      <c r="H68" s="189"/>
    </row>
    <row r="69" spans="1:8" x14ac:dyDescent="0.2">
      <c r="A69" s="172" t="s">
        <v>489</v>
      </c>
      <c r="B69" s="185" t="s">
        <v>1489</v>
      </c>
      <c r="C69" s="172" t="s">
        <v>646</v>
      </c>
      <c r="D69" s="177">
        <v>3</v>
      </c>
      <c r="E69" s="177"/>
      <c r="F69" s="177"/>
      <c r="G69" s="177"/>
      <c r="H69" s="177"/>
    </row>
    <row r="70" spans="1:8" x14ac:dyDescent="0.2">
      <c r="A70" s="172" t="s">
        <v>493</v>
      </c>
      <c r="B70" s="187" t="s">
        <v>1485</v>
      </c>
      <c r="C70" s="188" t="s">
        <v>1</v>
      </c>
      <c r="D70" s="189"/>
      <c r="E70" s="189"/>
      <c r="F70" s="189"/>
      <c r="G70" s="189"/>
      <c r="H70" s="189"/>
    </row>
    <row r="71" spans="1:8" x14ac:dyDescent="0.2">
      <c r="A71" s="172" t="s">
        <v>497</v>
      </c>
      <c r="B71" s="185" t="s">
        <v>1865</v>
      </c>
      <c r="C71" s="172" t="s">
        <v>646</v>
      </c>
      <c r="D71" s="177">
        <v>3</v>
      </c>
      <c r="E71" s="177"/>
      <c r="F71" s="177"/>
      <c r="G71" s="177"/>
      <c r="H71" s="177"/>
    </row>
    <row r="72" spans="1:8" x14ac:dyDescent="0.2">
      <c r="A72" s="172" t="s">
        <v>503</v>
      </c>
      <c r="B72" s="185" t="s">
        <v>1866</v>
      </c>
      <c r="C72" s="172" t="s">
        <v>646</v>
      </c>
      <c r="D72" s="177">
        <v>3</v>
      </c>
      <c r="E72" s="177"/>
      <c r="F72" s="177"/>
      <c r="G72" s="177"/>
      <c r="H72" s="177"/>
    </row>
    <row r="73" spans="1:8" x14ac:dyDescent="0.2">
      <c r="A73" s="172" t="s">
        <v>507</v>
      </c>
      <c r="B73" s="187" t="s">
        <v>1490</v>
      </c>
      <c r="C73" s="188" t="s">
        <v>1</v>
      </c>
      <c r="D73" s="189"/>
      <c r="E73" s="189"/>
      <c r="F73" s="189"/>
      <c r="G73" s="189"/>
      <c r="H73" s="189"/>
    </row>
    <row r="74" spans="1:8" x14ac:dyDescent="0.2">
      <c r="A74" s="172" t="s">
        <v>511</v>
      </c>
      <c r="B74" s="185" t="s">
        <v>1867</v>
      </c>
      <c r="C74" s="172" t="s">
        <v>646</v>
      </c>
      <c r="D74" s="177">
        <v>1</v>
      </c>
      <c r="E74" s="177"/>
      <c r="F74" s="177"/>
      <c r="G74" s="177"/>
      <c r="H74" s="177"/>
    </row>
    <row r="75" spans="1:8" ht="21.75" x14ac:dyDescent="0.2">
      <c r="A75" s="172" t="s">
        <v>515</v>
      </c>
      <c r="B75" s="185" t="s">
        <v>1868</v>
      </c>
      <c r="C75" s="172" t="s">
        <v>646</v>
      </c>
      <c r="D75" s="177">
        <v>1</v>
      </c>
      <c r="E75" s="177"/>
      <c r="F75" s="177"/>
      <c r="G75" s="177"/>
      <c r="H75" s="177"/>
    </row>
    <row r="76" spans="1:8" ht="21.75" x14ac:dyDescent="0.2">
      <c r="A76" s="172" t="s">
        <v>518</v>
      </c>
      <c r="B76" s="185" t="s">
        <v>1869</v>
      </c>
      <c r="C76" s="172" t="s">
        <v>646</v>
      </c>
      <c r="D76" s="177">
        <v>1</v>
      </c>
      <c r="E76" s="177"/>
      <c r="F76" s="177"/>
      <c r="G76" s="177"/>
      <c r="H76" s="177"/>
    </row>
    <row r="77" spans="1:8" ht="34.5" x14ac:dyDescent="0.2">
      <c r="A77" s="172" t="s">
        <v>521</v>
      </c>
      <c r="B77" s="187" t="s">
        <v>1870</v>
      </c>
      <c r="C77" s="188" t="s">
        <v>1</v>
      </c>
      <c r="D77" s="189"/>
      <c r="E77" s="189"/>
      <c r="F77" s="189"/>
      <c r="G77" s="189"/>
      <c r="H77" s="189"/>
    </row>
    <row r="78" spans="1:8" x14ac:dyDescent="0.2">
      <c r="A78" s="172" t="s">
        <v>524</v>
      </c>
      <c r="B78" s="185" t="s">
        <v>1871</v>
      </c>
      <c r="C78" s="172" t="s">
        <v>646</v>
      </c>
      <c r="D78" s="177">
        <v>6</v>
      </c>
      <c r="E78" s="177"/>
      <c r="F78" s="177"/>
      <c r="G78" s="177"/>
      <c r="H78" s="177"/>
    </row>
    <row r="79" spans="1:8" ht="34.5" x14ac:dyDescent="0.2">
      <c r="A79" s="172" t="s">
        <v>527</v>
      </c>
      <c r="B79" s="187" t="s">
        <v>1491</v>
      </c>
      <c r="C79" s="188" t="s">
        <v>1</v>
      </c>
      <c r="D79" s="189"/>
      <c r="E79" s="189"/>
      <c r="F79" s="189"/>
      <c r="G79" s="189"/>
      <c r="H79" s="189"/>
    </row>
    <row r="80" spans="1:8" x14ac:dyDescent="0.2">
      <c r="A80" s="172" t="s">
        <v>530</v>
      </c>
      <c r="B80" s="185" t="s">
        <v>1872</v>
      </c>
      <c r="C80" s="172" t="s">
        <v>646</v>
      </c>
      <c r="D80" s="177">
        <v>1</v>
      </c>
      <c r="E80" s="177"/>
      <c r="F80" s="177"/>
      <c r="G80" s="177"/>
      <c r="H80" s="177"/>
    </row>
    <row r="81" spans="1:8" x14ac:dyDescent="0.2">
      <c r="A81" s="172" t="s">
        <v>533</v>
      </c>
      <c r="B81" s="187" t="s">
        <v>1492</v>
      </c>
      <c r="C81" s="188" t="s">
        <v>1</v>
      </c>
      <c r="D81" s="189"/>
      <c r="E81" s="189"/>
      <c r="F81" s="189"/>
      <c r="G81" s="189"/>
      <c r="H81" s="189"/>
    </row>
    <row r="82" spans="1:8" x14ac:dyDescent="0.2">
      <c r="A82" s="172" t="s">
        <v>536</v>
      </c>
      <c r="B82" s="187" t="s">
        <v>1493</v>
      </c>
      <c r="C82" s="188" t="s">
        <v>1</v>
      </c>
      <c r="D82" s="189"/>
      <c r="E82" s="189"/>
      <c r="F82" s="189"/>
      <c r="G82" s="189"/>
      <c r="H82" s="189"/>
    </row>
    <row r="83" spans="1:8" x14ac:dyDescent="0.2">
      <c r="A83" s="172" t="s">
        <v>539</v>
      </c>
      <c r="B83" s="187" t="s">
        <v>1494</v>
      </c>
      <c r="C83" s="188" t="s">
        <v>1</v>
      </c>
      <c r="D83" s="189"/>
      <c r="E83" s="189"/>
      <c r="F83" s="189"/>
      <c r="G83" s="189"/>
      <c r="H83" s="189"/>
    </row>
    <row r="84" spans="1:8" x14ac:dyDescent="0.2">
      <c r="A84" s="172" t="s">
        <v>542</v>
      </c>
      <c r="B84" s="187" t="s">
        <v>1495</v>
      </c>
      <c r="C84" s="188" t="s">
        <v>1</v>
      </c>
      <c r="D84" s="189"/>
      <c r="E84" s="189"/>
      <c r="F84" s="189"/>
      <c r="G84" s="189"/>
      <c r="H84" s="189"/>
    </row>
    <row r="85" spans="1:8" x14ac:dyDescent="0.2">
      <c r="A85" s="172" t="s">
        <v>545</v>
      </c>
      <c r="B85" s="187" t="s">
        <v>1496</v>
      </c>
      <c r="C85" s="188" t="s">
        <v>1</v>
      </c>
      <c r="D85" s="189"/>
      <c r="E85" s="189"/>
      <c r="F85" s="189"/>
      <c r="G85" s="189"/>
      <c r="H85" s="189"/>
    </row>
    <row r="86" spans="1:8" x14ac:dyDescent="0.2">
      <c r="A86" s="172" t="s">
        <v>548</v>
      </c>
      <c r="B86" s="187" t="s">
        <v>1497</v>
      </c>
      <c r="C86" s="188" t="s">
        <v>1</v>
      </c>
      <c r="D86" s="189"/>
      <c r="E86" s="189"/>
      <c r="F86" s="189"/>
      <c r="G86" s="189"/>
      <c r="H86" s="189"/>
    </row>
    <row r="87" spans="1:8" x14ac:dyDescent="0.2">
      <c r="A87" s="172" t="s">
        <v>551</v>
      </c>
      <c r="B87" s="185" t="s">
        <v>1873</v>
      </c>
      <c r="C87" s="172" t="s">
        <v>646</v>
      </c>
      <c r="D87" s="177">
        <v>1</v>
      </c>
      <c r="E87" s="177"/>
      <c r="F87" s="177"/>
      <c r="G87" s="177"/>
      <c r="H87" s="177"/>
    </row>
    <row r="88" spans="1:8" x14ac:dyDescent="0.2">
      <c r="A88" s="172" t="s">
        <v>554</v>
      </c>
      <c r="B88" s="187" t="s">
        <v>1498</v>
      </c>
      <c r="C88" s="188" t="s">
        <v>1</v>
      </c>
      <c r="D88" s="189"/>
      <c r="E88" s="189"/>
      <c r="F88" s="189"/>
      <c r="G88" s="189"/>
      <c r="H88" s="189"/>
    </row>
    <row r="89" spans="1:8" x14ac:dyDescent="0.2">
      <c r="A89" s="172" t="s">
        <v>557</v>
      </c>
      <c r="B89" s="185" t="s">
        <v>1874</v>
      </c>
      <c r="C89" s="172" t="s">
        <v>646</v>
      </c>
      <c r="D89" s="177">
        <v>1</v>
      </c>
      <c r="E89" s="177"/>
      <c r="F89" s="177"/>
      <c r="G89" s="177"/>
      <c r="H89" s="177"/>
    </row>
    <row r="90" spans="1:8" x14ac:dyDescent="0.2">
      <c r="A90" s="172" t="s">
        <v>560</v>
      </c>
      <c r="B90" s="187" t="s">
        <v>1499</v>
      </c>
      <c r="C90" s="188" t="s">
        <v>1</v>
      </c>
      <c r="D90" s="189"/>
      <c r="E90" s="189"/>
      <c r="F90" s="189"/>
      <c r="G90" s="189"/>
      <c r="H90" s="189"/>
    </row>
    <row r="91" spans="1:8" x14ac:dyDescent="0.2">
      <c r="A91" s="172" t="s">
        <v>563</v>
      </c>
      <c r="B91" s="185" t="s">
        <v>1875</v>
      </c>
      <c r="C91" s="172" t="s">
        <v>646</v>
      </c>
      <c r="D91" s="177">
        <v>2</v>
      </c>
      <c r="E91" s="177"/>
      <c r="F91" s="177"/>
      <c r="G91" s="177"/>
      <c r="H91" s="177"/>
    </row>
    <row r="92" spans="1:8" ht="32.25" x14ac:dyDescent="0.2">
      <c r="A92" s="172" t="s">
        <v>566</v>
      </c>
      <c r="B92" s="185" t="s">
        <v>1500</v>
      </c>
      <c r="C92" s="172" t="s">
        <v>1</v>
      </c>
      <c r="D92" s="177"/>
      <c r="E92" s="177"/>
      <c r="F92" s="177"/>
      <c r="G92" s="177"/>
      <c r="H92" s="177"/>
    </row>
    <row r="93" spans="1:8" ht="23.25" x14ac:dyDescent="0.2">
      <c r="A93" s="172" t="s">
        <v>569</v>
      </c>
      <c r="B93" s="187" t="s">
        <v>1876</v>
      </c>
      <c r="C93" s="188" t="s">
        <v>1</v>
      </c>
      <c r="D93" s="189"/>
      <c r="E93" s="189"/>
      <c r="F93" s="189"/>
      <c r="G93" s="189"/>
      <c r="H93" s="189"/>
    </row>
    <row r="94" spans="1:8" ht="21.75" x14ac:dyDescent="0.2">
      <c r="A94" s="172" t="s">
        <v>572</v>
      </c>
      <c r="B94" s="185" t="s">
        <v>1877</v>
      </c>
      <c r="C94" s="172" t="s">
        <v>646</v>
      </c>
      <c r="D94" s="177">
        <v>1</v>
      </c>
      <c r="E94" s="177"/>
      <c r="F94" s="177"/>
      <c r="G94" s="177"/>
      <c r="H94" s="177"/>
    </row>
    <row r="95" spans="1:8" ht="23.25" x14ac:dyDescent="0.2">
      <c r="A95" s="172" t="s">
        <v>575</v>
      </c>
      <c r="B95" s="187" t="s">
        <v>1878</v>
      </c>
      <c r="C95" s="188" t="s">
        <v>1</v>
      </c>
      <c r="D95" s="189"/>
      <c r="E95" s="189"/>
      <c r="F95" s="189"/>
      <c r="G95" s="189"/>
      <c r="H95" s="189"/>
    </row>
    <row r="96" spans="1:8" ht="21.75" x14ac:dyDescent="0.2">
      <c r="A96" s="172" t="s">
        <v>578</v>
      </c>
      <c r="B96" s="185" t="s">
        <v>1879</v>
      </c>
      <c r="C96" s="172" t="s">
        <v>646</v>
      </c>
      <c r="D96" s="177">
        <v>1</v>
      </c>
      <c r="E96" s="177"/>
      <c r="F96" s="177"/>
      <c r="G96" s="177"/>
      <c r="H96" s="177"/>
    </row>
    <row r="97" spans="1:8" x14ac:dyDescent="0.2">
      <c r="A97" s="172" t="s">
        <v>581</v>
      </c>
      <c r="B97" s="187" t="s">
        <v>1501</v>
      </c>
      <c r="C97" s="188" t="s">
        <v>1</v>
      </c>
      <c r="D97" s="189"/>
      <c r="E97" s="189"/>
      <c r="F97" s="189"/>
      <c r="G97" s="189"/>
      <c r="H97" s="189"/>
    </row>
    <row r="98" spans="1:8" x14ac:dyDescent="0.2">
      <c r="A98" s="172" t="s">
        <v>584</v>
      </c>
      <c r="B98" s="185" t="s">
        <v>1880</v>
      </c>
      <c r="C98" s="172" t="s">
        <v>646</v>
      </c>
      <c r="D98" s="177">
        <v>1</v>
      </c>
      <c r="E98" s="177"/>
      <c r="F98" s="177"/>
      <c r="G98" s="177"/>
      <c r="H98" s="177"/>
    </row>
    <row r="99" spans="1:8" x14ac:dyDescent="0.2">
      <c r="A99" s="172" t="s">
        <v>587</v>
      </c>
      <c r="B99" s="187" t="s">
        <v>1881</v>
      </c>
      <c r="C99" s="188" t="s">
        <v>1</v>
      </c>
      <c r="D99" s="189"/>
      <c r="E99" s="189"/>
      <c r="F99" s="189"/>
      <c r="G99" s="189"/>
      <c r="H99" s="189"/>
    </row>
    <row r="100" spans="1:8" ht="21.75" x14ac:dyDescent="0.2">
      <c r="A100" s="172" t="s">
        <v>590</v>
      </c>
      <c r="B100" s="185" t="s">
        <v>1882</v>
      </c>
      <c r="C100" s="172" t="s">
        <v>646</v>
      </c>
      <c r="D100" s="177">
        <v>1</v>
      </c>
      <c r="E100" s="177"/>
      <c r="F100" s="177"/>
      <c r="G100" s="177"/>
      <c r="H100" s="177"/>
    </row>
    <row r="101" spans="1:8" ht="21.75" x14ac:dyDescent="0.2">
      <c r="A101" s="172" t="s">
        <v>593</v>
      </c>
      <c r="B101" s="185" t="s">
        <v>1883</v>
      </c>
      <c r="C101" s="172" t="s">
        <v>646</v>
      </c>
      <c r="D101" s="177">
        <v>1</v>
      </c>
      <c r="E101" s="177"/>
      <c r="F101" s="177"/>
      <c r="G101" s="177"/>
      <c r="H101" s="177"/>
    </row>
    <row r="102" spans="1:8" x14ac:dyDescent="0.2">
      <c r="A102" s="172" t="s">
        <v>596</v>
      </c>
      <c r="B102" s="185" t="s">
        <v>1884</v>
      </c>
      <c r="C102" s="172" t="s">
        <v>646</v>
      </c>
      <c r="D102" s="177">
        <v>1</v>
      </c>
      <c r="E102" s="177"/>
      <c r="F102" s="177"/>
      <c r="G102" s="177"/>
      <c r="H102" s="177"/>
    </row>
    <row r="103" spans="1:8" ht="23.25" x14ac:dyDescent="0.2">
      <c r="A103" s="172" t="s">
        <v>599</v>
      </c>
      <c r="B103" s="187" t="s">
        <v>1502</v>
      </c>
      <c r="C103" s="188" t="s">
        <v>1</v>
      </c>
      <c r="D103" s="189"/>
      <c r="E103" s="189"/>
      <c r="F103" s="189"/>
      <c r="G103" s="189"/>
      <c r="H103" s="189"/>
    </row>
    <row r="104" spans="1:8" x14ac:dyDescent="0.2">
      <c r="A104" s="172" t="s">
        <v>602</v>
      </c>
      <c r="B104" s="185" t="s">
        <v>1885</v>
      </c>
      <c r="C104" s="172" t="s">
        <v>646</v>
      </c>
      <c r="D104" s="177">
        <v>2</v>
      </c>
      <c r="E104" s="177"/>
      <c r="F104" s="177"/>
      <c r="G104" s="177"/>
      <c r="H104" s="177"/>
    </row>
    <row r="105" spans="1:8" x14ac:dyDescent="0.2">
      <c r="A105" s="172" t="s">
        <v>605</v>
      </c>
      <c r="B105" s="187" t="s">
        <v>1886</v>
      </c>
      <c r="C105" s="188" t="s">
        <v>1</v>
      </c>
      <c r="D105" s="189"/>
      <c r="E105" s="189"/>
      <c r="F105" s="189"/>
      <c r="G105" s="189"/>
      <c r="H105" s="189"/>
    </row>
    <row r="106" spans="1:8" x14ac:dyDescent="0.2">
      <c r="A106" s="172" t="s">
        <v>608</v>
      </c>
      <c r="B106" s="185" t="s">
        <v>1887</v>
      </c>
      <c r="C106" s="172" t="s">
        <v>646</v>
      </c>
      <c r="D106" s="177">
        <v>2</v>
      </c>
      <c r="E106" s="177"/>
      <c r="F106" s="177"/>
      <c r="G106" s="177"/>
      <c r="H106" s="177"/>
    </row>
    <row r="107" spans="1:8" x14ac:dyDescent="0.2">
      <c r="A107" s="172" t="s">
        <v>611</v>
      </c>
      <c r="B107" s="185" t="s">
        <v>1888</v>
      </c>
      <c r="C107" s="172" t="s">
        <v>646</v>
      </c>
      <c r="D107" s="177">
        <v>2</v>
      </c>
      <c r="E107" s="177"/>
      <c r="F107" s="177"/>
      <c r="G107" s="177"/>
      <c r="H107" s="177"/>
    </row>
    <row r="108" spans="1:8" ht="28.5" x14ac:dyDescent="0.2">
      <c r="A108" s="172" t="s">
        <v>614</v>
      </c>
      <c r="B108" s="186" t="s">
        <v>1503</v>
      </c>
      <c r="C108" s="180" t="s">
        <v>1</v>
      </c>
      <c r="D108" s="181"/>
      <c r="E108" s="181"/>
      <c r="F108" s="181"/>
      <c r="G108" s="181"/>
      <c r="H108" s="181"/>
    </row>
    <row r="109" spans="1:8" x14ac:dyDescent="0.2">
      <c r="A109" s="172" t="s">
        <v>617</v>
      </c>
      <c r="B109" s="185" t="s">
        <v>1</v>
      </c>
      <c r="C109" s="172" t="s">
        <v>1</v>
      </c>
      <c r="D109" s="177"/>
      <c r="E109" s="177"/>
      <c r="F109" s="177"/>
      <c r="G109" s="177"/>
      <c r="H109" s="177"/>
    </row>
    <row r="110" spans="1:8" ht="14.25" x14ac:dyDescent="0.2">
      <c r="A110" s="172" t="s">
        <v>620</v>
      </c>
      <c r="B110" s="186" t="s">
        <v>1431</v>
      </c>
      <c r="C110" s="180" t="s">
        <v>1</v>
      </c>
      <c r="D110" s="181"/>
      <c r="E110" s="181"/>
      <c r="F110" s="181"/>
      <c r="G110" s="181"/>
      <c r="H110" s="181"/>
    </row>
    <row r="111" spans="1:8" x14ac:dyDescent="0.2">
      <c r="A111" s="172" t="s">
        <v>623</v>
      </c>
      <c r="B111" s="190" t="s">
        <v>1504</v>
      </c>
      <c r="C111" s="175" t="s">
        <v>1</v>
      </c>
      <c r="D111" s="176"/>
      <c r="E111" s="176"/>
      <c r="F111" s="176"/>
      <c r="G111" s="176"/>
      <c r="H111" s="176"/>
    </row>
    <row r="112" spans="1:8" x14ac:dyDescent="0.2">
      <c r="A112" s="172" t="s">
        <v>626</v>
      </c>
      <c r="B112" s="185" t="s">
        <v>1505</v>
      </c>
      <c r="C112" s="172" t="s">
        <v>1</v>
      </c>
      <c r="D112" s="177"/>
      <c r="E112" s="177"/>
      <c r="F112" s="177"/>
      <c r="G112" s="177"/>
      <c r="H112" s="177"/>
    </row>
    <row r="113" spans="1:8" x14ac:dyDescent="0.2">
      <c r="A113" s="172" t="s">
        <v>629</v>
      </c>
      <c r="B113" s="187" t="s">
        <v>1889</v>
      </c>
      <c r="C113" s="188" t="s">
        <v>1</v>
      </c>
      <c r="D113" s="189"/>
      <c r="E113" s="189"/>
      <c r="F113" s="189"/>
      <c r="G113" s="189"/>
      <c r="H113" s="189"/>
    </row>
    <row r="114" spans="1:8" ht="21.75" x14ac:dyDescent="0.2">
      <c r="A114" s="172" t="s">
        <v>633</v>
      </c>
      <c r="B114" s="185" t="s">
        <v>1890</v>
      </c>
      <c r="C114" s="172" t="s">
        <v>646</v>
      </c>
      <c r="D114" s="177">
        <v>1</v>
      </c>
      <c r="E114" s="177"/>
      <c r="F114" s="177"/>
      <c r="G114" s="177"/>
      <c r="H114" s="177"/>
    </row>
    <row r="115" spans="1:8" ht="21.75" x14ac:dyDescent="0.2">
      <c r="A115" s="172" t="s">
        <v>637</v>
      </c>
      <c r="B115" s="185" t="s">
        <v>1891</v>
      </c>
      <c r="C115" s="172" t="s">
        <v>646</v>
      </c>
      <c r="D115" s="177">
        <v>1</v>
      </c>
      <c r="E115" s="177"/>
      <c r="F115" s="177"/>
      <c r="G115" s="177"/>
      <c r="H115" s="177"/>
    </row>
    <row r="116" spans="1:8" ht="34.5" x14ac:dyDescent="0.2">
      <c r="A116" s="172" t="s">
        <v>643</v>
      </c>
      <c r="B116" s="187" t="s">
        <v>1892</v>
      </c>
      <c r="C116" s="188" t="s">
        <v>1</v>
      </c>
      <c r="D116" s="189"/>
      <c r="E116" s="189"/>
      <c r="F116" s="189"/>
      <c r="G116" s="189"/>
      <c r="H116" s="189"/>
    </row>
    <row r="117" spans="1:8" x14ac:dyDescent="0.2">
      <c r="A117" s="172" t="s">
        <v>648</v>
      </c>
      <c r="B117" s="185" t="s">
        <v>1893</v>
      </c>
      <c r="C117" s="172" t="s">
        <v>646</v>
      </c>
      <c r="D117" s="177">
        <v>1</v>
      </c>
      <c r="E117" s="177"/>
      <c r="F117" s="177"/>
      <c r="G117" s="177"/>
      <c r="H117" s="177"/>
    </row>
    <row r="118" spans="1:8" x14ac:dyDescent="0.2">
      <c r="A118" s="172" t="s">
        <v>651</v>
      </c>
      <c r="B118" s="187" t="s">
        <v>1510</v>
      </c>
      <c r="C118" s="188" t="s">
        <v>1</v>
      </c>
      <c r="D118" s="189"/>
      <c r="E118" s="189"/>
      <c r="F118" s="189"/>
      <c r="G118" s="189"/>
      <c r="H118" s="189"/>
    </row>
    <row r="119" spans="1:8" x14ac:dyDescent="0.2">
      <c r="A119" s="172" t="s">
        <v>654</v>
      </c>
      <c r="B119" s="185" t="s">
        <v>1894</v>
      </c>
      <c r="C119" s="172" t="s">
        <v>646</v>
      </c>
      <c r="D119" s="177">
        <v>2</v>
      </c>
      <c r="E119" s="177"/>
      <c r="F119" s="177"/>
      <c r="G119" s="177"/>
      <c r="H119" s="177"/>
    </row>
    <row r="120" spans="1:8" ht="23.25" x14ac:dyDescent="0.2">
      <c r="A120" s="172" t="s">
        <v>657</v>
      </c>
      <c r="B120" s="187" t="s">
        <v>1895</v>
      </c>
      <c r="C120" s="188" t="s">
        <v>1</v>
      </c>
      <c r="D120" s="189"/>
      <c r="E120" s="189"/>
      <c r="F120" s="189"/>
      <c r="G120" s="189"/>
      <c r="H120" s="189"/>
    </row>
    <row r="121" spans="1:8" x14ac:dyDescent="0.2">
      <c r="A121" s="172" t="s">
        <v>661</v>
      </c>
      <c r="B121" s="185" t="s">
        <v>1896</v>
      </c>
      <c r="C121" s="172" t="s">
        <v>646</v>
      </c>
      <c r="D121" s="177">
        <v>3</v>
      </c>
      <c r="E121" s="177"/>
      <c r="F121" s="177"/>
      <c r="G121" s="177"/>
      <c r="H121" s="177"/>
    </row>
    <row r="122" spans="1:8" ht="23.25" x14ac:dyDescent="0.2">
      <c r="A122" s="172" t="s">
        <v>664</v>
      </c>
      <c r="B122" s="187" t="s">
        <v>1897</v>
      </c>
      <c r="C122" s="188" t="s">
        <v>1</v>
      </c>
      <c r="D122" s="189"/>
      <c r="E122" s="189"/>
      <c r="F122" s="189"/>
      <c r="G122" s="189"/>
      <c r="H122" s="189"/>
    </row>
    <row r="123" spans="1:8" x14ac:dyDescent="0.2">
      <c r="A123" s="172" t="s">
        <v>667</v>
      </c>
      <c r="B123" s="185" t="s">
        <v>1898</v>
      </c>
      <c r="C123" s="172" t="s">
        <v>646</v>
      </c>
      <c r="D123" s="177">
        <v>1</v>
      </c>
      <c r="E123" s="177"/>
      <c r="F123" s="177"/>
      <c r="G123" s="177"/>
      <c r="H123" s="177"/>
    </row>
    <row r="124" spans="1:8" x14ac:dyDescent="0.2">
      <c r="A124" s="172" t="s">
        <v>670</v>
      </c>
      <c r="B124" s="185" t="s">
        <v>1899</v>
      </c>
      <c r="C124" s="172" t="s">
        <v>646</v>
      </c>
      <c r="D124" s="177">
        <v>1</v>
      </c>
      <c r="E124" s="177"/>
      <c r="F124" s="177"/>
      <c r="G124" s="177"/>
      <c r="H124" s="177"/>
    </row>
    <row r="125" spans="1:8" x14ac:dyDescent="0.2">
      <c r="A125" s="172" t="s">
        <v>674</v>
      </c>
      <c r="B125" s="185" t="s">
        <v>1900</v>
      </c>
      <c r="C125" s="172" t="s">
        <v>646</v>
      </c>
      <c r="D125" s="177">
        <v>1</v>
      </c>
      <c r="E125" s="177"/>
      <c r="F125" s="177"/>
      <c r="G125" s="177"/>
      <c r="H125" s="177"/>
    </row>
    <row r="126" spans="1:8" x14ac:dyDescent="0.2">
      <c r="A126" s="172" t="s">
        <v>677</v>
      </c>
      <c r="B126" s="187" t="s">
        <v>1514</v>
      </c>
      <c r="C126" s="188" t="s">
        <v>1</v>
      </c>
      <c r="D126" s="189"/>
      <c r="E126" s="189"/>
      <c r="F126" s="189"/>
      <c r="G126" s="189"/>
      <c r="H126" s="189"/>
    </row>
    <row r="127" spans="1:8" x14ac:dyDescent="0.2">
      <c r="A127" s="172" t="s">
        <v>680</v>
      </c>
      <c r="B127" s="185" t="s">
        <v>1515</v>
      </c>
      <c r="C127" s="172" t="s">
        <v>646</v>
      </c>
      <c r="D127" s="177">
        <v>1</v>
      </c>
      <c r="E127" s="177"/>
      <c r="F127" s="177"/>
      <c r="G127" s="177"/>
      <c r="H127" s="177"/>
    </row>
    <row r="128" spans="1:8" x14ac:dyDescent="0.2">
      <c r="A128" s="172" t="s">
        <v>684</v>
      </c>
      <c r="B128" s="185" t="s">
        <v>1516</v>
      </c>
      <c r="C128" s="172" t="s">
        <v>646</v>
      </c>
      <c r="D128" s="177">
        <v>1</v>
      </c>
      <c r="E128" s="177"/>
      <c r="F128" s="177"/>
      <c r="G128" s="177"/>
      <c r="H128" s="177"/>
    </row>
    <row r="129" spans="1:8" x14ac:dyDescent="0.2">
      <c r="A129" s="172" t="s">
        <v>687</v>
      </c>
      <c r="B129" s="185" t="s">
        <v>1517</v>
      </c>
      <c r="C129" s="172" t="s">
        <v>646</v>
      </c>
      <c r="D129" s="177">
        <v>1</v>
      </c>
      <c r="E129" s="177"/>
      <c r="F129" s="177"/>
      <c r="G129" s="177"/>
      <c r="H129" s="177"/>
    </row>
    <row r="130" spans="1:8" x14ac:dyDescent="0.2">
      <c r="A130" s="172" t="s">
        <v>691</v>
      </c>
      <c r="B130" s="187" t="s">
        <v>1518</v>
      </c>
      <c r="C130" s="188" t="s">
        <v>1</v>
      </c>
      <c r="D130" s="189"/>
      <c r="E130" s="189"/>
      <c r="F130" s="189"/>
      <c r="G130" s="189"/>
      <c r="H130" s="189"/>
    </row>
    <row r="131" spans="1:8" x14ac:dyDescent="0.2">
      <c r="A131" s="172" t="s">
        <v>695</v>
      </c>
      <c r="B131" s="185" t="s">
        <v>1519</v>
      </c>
      <c r="C131" s="172" t="s">
        <v>646</v>
      </c>
      <c r="D131" s="177">
        <v>1</v>
      </c>
      <c r="E131" s="177"/>
      <c r="F131" s="177"/>
      <c r="G131" s="177"/>
      <c r="H131" s="177"/>
    </row>
    <row r="132" spans="1:8" x14ac:dyDescent="0.2">
      <c r="A132" s="172" t="s">
        <v>699</v>
      </c>
      <c r="B132" s="185" t="s">
        <v>1520</v>
      </c>
      <c r="C132" s="172" t="s">
        <v>646</v>
      </c>
      <c r="D132" s="177">
        <v>1</v>
      </c>
      <c r="E132" s="177"/>
      <c r="F132" s="177"/>
      <c r="G132" s="177"/>
      <c r="H132" s="177"/>
    </row>
    <row r="133" spans="1:8" x14ac:dyDescent="0.2">
      <c r="A133" s="172" t="s">
        <v>703</v>
      </c>
      <c r="B133" s="185" t="s">
        <v>1521</v>
      </c>
      <c r="C133" s="172" t="s">
        <v>646</v>
      </c>
      <c r="D133" s="177">
        <v>1</v>
      </c>
      <c r="E133" s="177"/>
      <c r="F133" s="177"/>
      <c r="G133" s="177"/>
      <c r="H133" s="177"/>
    </row>
    <row r="134" spans="1:8" ht="34.5" x14ac:dyDescent="0.2">
      <c r="A134" s="172" t="s">
        <v>707</v>
      </c>
      <c r="B134" s="187" t="s">
        <v>1901</v>
      </c>
      <c r="C134" s="188" t="s">
        <v>1</v>
      </c>
      <c r="D134" s="189"/>
      <c r="E134" s="189"/>
      <c r="F134" s="189"/>
      <c r="G134" s="189"/>
      <c r="H134" s="189"/>
    </row>
    <row r="135" spans="1:8" x14ac:dyDescent="0.2">
      <c r="A135" s="172" t="s">
        <v>711</v>
      </c>
      <c r="B135" s="185" t="s">
        <v>1902</v>
      </c>
      <c r="C135" s="172" t="s">
        <v>646</v>
      </c>
      <c r="D135" s="177">
        <v>2</v>
      </c>
      <c r="E135" s="177"/>
      <c r="F135" s="177"/>
      <c r="G135" s="177"/>
      <c r="H135" s="177"/>
    </row>
    <row r="136" spans="1:8" x14ac:dyDescent="0.2">
      <c r="A136" s="172" t="s">
        <v>714</v>
      </c>
      <c r="B136" s="187" t="s">
        <v>1522</v>
      </c>
      <c r="C136" s="188" t="s">
        <v>1</v>
      </c>
      <c r="D136" s="189"/>
      <c r="E136" s="189"/>
      <c r="F136" s="189"/>
      <c r="G136" s="189"/>
      <c r="H136" s="189"/>
    </row>
    <row r="137" spans="1:8" x14ac:dyDescent="0.2">
      <c r="A137" s="172" t="s">
        <v>718</v>
      </c>
      <c r="B137" s="185" t="s">
        <v>1903</v>
      </c>
      <c r="C137" s="172" t="s">
        <v>646</v>
      </c>
      <c r="D137" s="177">
        <v>2</v>
      </c>
      <c r="E137" s="177"/>
      <c r="F137" s="177"/>
      <c r="G137" s="177"/>
      <c r="H137" s="177"/>
    </row>
    <row r="138" spans="1:8" ht="23.25" x14ac:dyDescent="0.2">
      <c r="A138" s="172" t="s">
        <v>722</v>
      </c>
      <c r="B138" s="187" t="s">
        <v>1523</v>
      </c>
      <c r="C138" s="188" t="s">
        <v>1</v>
      </c>
      <c r="D138" s="189"/>
      <c r="E138" s="189"/>
      <c r="F138" s="189"/>
      <c r="G138" s="189"/>
      <c r="H138" s="189"/>
    </row>
    <row r="139" spans="1:8" x14ac:dyDescent="0.2">
      <c r="A139" s="172" t="s">
        <v>725</v>
      </c>
      <c r="B139" s="185" t="s">
        <v>1904</v>
      </c>
      <c r="C139" s="172" t="s">
        <v>646</v>
      </c>
      <c r="D139" s="177">
        <v>1</v>
      </c>
      <c r="E139" s="177"/>
      <c r="F139" s="177"/>
      <c r="G139" s="177"/>
      <c r="H139" s="177"/>
    </row>
    <row r="140" spans="1:8" ht="45.75" x14ac:dyDescent="0.2">
      <c r="A140" s="172" t="s">
        <v>729</v>
      </c>
      <c r="B140" s="187" t="s">
        <v>1524</v>
      </c>
      <c r="C140" s="188" t="s">
        <v>1</v>
      </c>
      <c r="D140" s="189"/>
      <c r="E140" s="189"/>
      <c r="F140" s="189"/>
      <c r="G140" s="189"/>
      <c r="H140" s="189"/>
    </row>
    <row r="141" spans="1:8" x14ac:dyDescent="0.2">
      <c r="A141" s="172" t="s">
        <v>735</v>
      </c>
      <c r="B141" s="185" t="s">
        <v>1905</v>
      </c>
      <c r="C141" s="172" t="s">
        <v>646</v>
      </c>
      <c r="D141" s="177">
        <v>1</v>
      </c>
      <c r="E141" s="177"/>
      <c r="F141" s="177"/>
      <c r="G141" s="177"/>
      <c r="H141" s="177"/>
    </row>
    <row r="142" spans="1:8" x14ac:dyDescent="0.2">
      <c r="A142" s="172" t="s">
        <v>739</v>
      </c>
      <c r="B142" s="187" t="s">
        <v>1525</v>
      </c>
      <c r="C142" s="188" t="s">
        <v>1</v>
      </c>
      <c r="D142" s="189"/>
      <c r="E142" s="189"/>
      <c r="F142" s="189"/>
      <c r="G142" s="189"/>
      <c r="H142" s="189"/>
    </row>
    <row r="143" spans="1:8" x14ac:dyDescent="0.2">
      <c r="A143" s="172" t="s">
        <v>743</v>
      </c>
      <c r="B143" s="185" t="s">
        <v>1526</v>
      </c>
      <c r="C143" s="172" t="s">
        <v>646</v>
      </c>
      <c r="D143" s="177">
        <v>1</v>
      </c>
      <c r="E143" s="177"/>
      <c r="F143" s="177"/>
      <c r="G143" s="177"/>
      <c r="H143" s="177"/>
    </row>
    <row r="144" spans="1:8" ht="23.25" x14ac:dyDescent="0.2">
      <c r="A144" s="172" t="s">
        <v>747</v>
      </c>
      <c r="B144" s="187" t="s">
        <v>1527</v>
      </c>
      <c r="C144" s="188" t="s">
        <v>1</v>
      </c>
      <c r="D144" s="189"/>
      <c r="E144" s="189"/>
      <c r="F144" s="189"/>
      <c r="G144" s="189"/>
      <c r="H144" s="189"/>
    </row>
    <row r="145" spans="1:8" x14ac:dyDescent="0.2">
      <c r="A145" s="172" t="s">
        <v>751</v>
      </c>
      <c r="B145" s="185" t="s">
        <v>1906</v>
      </c>
      <c r="C145" s="172" t="s">
        <v>646</v>
      </c>
      <c r="D145" s="177">
        <v>6</v>
      </c>
      <c r="E145" s="177"/>
      <c r="F145" s="177"/>
      <c r="G145" s="177"/>
      <c r="H145" s="177"/>
    </row>
    <row r="146" spans="1:8" x14ac:dyDescent="0.2">
      <c r="A146" s="172" t="s">
        <v>755</v>
      </c>
      <c r="B146" s="187" t="s">
        <v>1529</v>
      </c>
      <c r="C146" s="188" t="s">
        <v>1</v>
      </c>
      <c r="D146" s="189"/>
      <c r="E146" s="189"/>
      <c r="F146" s="189"/>
      <c r="G146" s="189"/>
      <c r="H146" s="189"/>
    </row>
    <row r="147" spans="1:8" x14ac:dyDescent="0.2">
      <c r="A147" s="172" t="s">
        <v>759</v>
      </c>
      <c r="B147" s="185" t="s">
        <v>1907</v>
      </c>
      <c r="C147" s="172" t="s">
        <v>646</v>
      </c>
      <c r="D147" s="177">
        <v>13</v>
      </c>
      <c r="E147" s="177"/>
      <c r="F147" s="177"/>
      <c r="G147" s="177"/>
      <c r="H147" s="177"/>
    </row>
    <row r="148" spans="1:8" x14ac:dyDescent="0.2">
      <c r="A148" s="172" t="s">
        <v>763</v>
      </c>
      <c r="B148" s="187" t="s">
        <v>1529</v>
      </c>
      <c r="C148" s="188" t="s">
        <v>1</v>
      </c>
      <c r="D148" s="189"/>
      <c r="E148" s="189"/>
      <c r="F148" s="189"/>
      <c r="G148" s="189"/>
      <c r="H148" s="189"/>
    </row>
    <row r="149" spans="1:8" x14ac:dyDescent="0.2">
      <c r="A149" s="172" t="s">
        <v>767</v>
      </c>
      <c r="B149" s="185" t="s">
        <v>1908</v>
      </c>
      <c r="C149" s="172" t="s">
        <v>646</v>
      </c>
      <c r="D149" s="177">
        <v>3</v>
      </c>
      <c r="E149" s="177"/>
      <c r="F149" s="177"/>
      <c r="G149" s="177"/>
      <c r="H149" s="177"/>
    </row>
    <row r="150" spans="1:8" x14ac:dyDescent="0.2">
      <c r="A150" s="172" t="s">
        <v>771</v>
      </c>
      <c r="B150" s="185" t="s">
        <v>1</v>
      </c>
      <c r="C150" s="172" t="s">
        <v>1</v>
      </c>
      <c r="D150" s="177"/>
      <c r="E150" s="177"/>
      <c r="F150" s="177"/>
      <c r="G150" s="177"/>
      <c r="H150" s="177"/>
    </row>
    <row r="151" spans="1:8" ht="32.25" x14ac:dyDescent="0.2">
      <c r="A151" s="172" t="s">
        <v>777</v>
      </c>
      <c r="B151" s="185" t="s">
        <v>1500</v>
      </c>
      <c r="C151" s="172" t="s">
        <v>1</v>
      </c>
      <c r="D151" s="177"/>
      <c r="E151" s="177"/>
      <c r="F151" s="177"/>
      <c r="G151" s="177"/>
      <c r="H151" s="177"/>
    </row>
    <row r="152" spans="1:8" ht="23.25" x14ac:dyDescent="0.2">
      <c r="A152" s="172" t="s">
        <v>779</v>
      </c>
      <c r="B152" s="187" t="s">
        <v>1530</v>
      </c>
      <c r="C152" s="188" t="s">
        <v>1</v>
      </c>
      <c r="D152" s="189"/>
      <c r="E152" s="189"/>
      <c r="F152" s="189"/>
      <c r="G152" s="189"/>
      <c r="H152" s="189"/>
    </row>
    <row r="153" spans="1:8" x14ac:dyDescent="0.2">
      <c r="A153" s="172" t="s">
        <v>781</v>
      </c>
      <c r="B153" s="185" t="s">
        <v>1909</v>
      </c>
      <c r="C153" s="172" t="s">
        <v>646</v>
      </c>
      <c r="D153" s="177">
        <v>2</v>
      </c>
      <c r="E153" s="177"/>
      <c r="F153" s="177"/>
      <c r="G153" s="177"/>
      <c r="H153" s="177"/>
    </row>
    <row r="154" spans="1:8" x14ac:dyDescent="0.2">
      <c r="A154" s="172" t="s">
        <v>784</v>
      </c>
      <c r="B154" s="187" t="s">
        <v>1910</v>
      </c>
      <c r="C154" s="188" t="s">
        <v>1</v>
      </c>
      <c r="D154" s="189"/>
      <c r="E154" s="189"/>
      <c r="F154" s="189"/>
      <c r="G154" s="189"/>
      <c r="H154" s="189"/>
    </row>
    <row r="155" spans="1:8" ht="21.75" x14ac:dyDescent="0.2">
      <c r="A155" s="172" t="s">
        <v>786</v>
      </c>
      <c r="B155" s="185" t="s">
        <v>1911</v>
      </c>
      <c r="C155" s="172" t="s">
        <v>646</v>
      </c>
      <c r="D155" s="177">
        <v>5</v>
      </c>
      <c r="E155" s="177"/>
      <c r="F155" s="177"/>
      <c r="G155" s="177"/>
      <c r="H155" s="177"/>
    </row>
    <row r="156" spans="1:8" ht="21.75" x14ac:dyDescent="0.2">
      <c r="A156" s="172" t="s">
        <v>789</v>
      </c>
      <c r="B156" s="185" t="s">
        <v>1912</v>
      </c>
      <c r="C156" s="172" t="s">
        <v>646</v>
      </c>
      <c r="D156" s="177">
        <v>1</v>
      </c>
      <c r="E156" s="177"/>
      <c r="F156" s="177"/>
      <c r="G156" s="177"/>
      <c r="H156" s="177"/>
    </row>
    <row r="157" spans="1:8" x14ac:dyDescent="0.2">
      <c r="A157" s="172" t="s">
        <v>791</v>
      </c>
      <c r="B157" s="187" t="s">
        <v>1531</v>
      </c>
      <c r="C157" s="188" t="s">
        <v>1</v>
      </c>
      <c r="D157" s="189"/>
      <c r="E157" s="189"/>
      <c r="F157" s="189"/>
      <c r="G157" s="189"/>
      <c r="H157" s="189"/>
    </row>
    <row r="158" spans="1:8" x14ac:dyDescent="0.2">
      <c r="A158" s="172" t="s">
        <v>793</v>
      </c>
      <c r="B158" s="185" t="s">
        <v>1913</v>
      </c>
      <c r="C158" s="172" t="s">
        <v>646</v>
      </c>
      <c r="D158" s="177">
        <v>1</v>
      </c>
      <c r="E158" s="177"/>
      <c r="F158" s="177"/>
      <c r="G158" s="177"/>
      <c r="H158" s="177"/>
    </row>
    <row r="159" spans="1:8" x14ac:dyDescent="0.2">
      <c r="A159" s="172" t="s">
        <v>796</v>
      </c>
      <c r="B159" s="190" t="s">
        <v>1532</v>
      </c>
      <c r="C159" s="175" t="s">
        <v>1</v>
      </c>
      <c r="D159" s="176"/>
      <c r="E159" s="176"/>
      <c r="F159" s="176"/>
      <c r="G159" s="176"/>
      <c r="H159" s="176"/>
    </row>
    <row r="160" spans="1:8" x14ac:dyDescent="0.2">
      <c r="A160" s="172" t="s">
        <v>798</v>
      </c>
      <c r="B160" s="185" t="s">
        <v>1430</v>
      </c>
      <c r="C160" s="172" t="s">
        <v>646</v>
      </c>
      <c r="D160" s="177">
        <v>1</v>
      </c>
      <c r="E160" s="177"/>
      <c r="F160" s="177"/>
      <c r="G160" s="177"/>
      <c r="H160" s="177"/>
    </row>
    <row r="161" spans="1:8" ht="14.25" x14ac:dyDescent="0.2">
      <c r="A161" s="172" t="s">
        <v>800</v>
      </c>
      <c r="B161" s="186" t="s">
        <v>1533</v>
      </c>
      <c r="C161" s="180" t="s">
        <v>1</v>
      </c>
      <c r="D161" s="181"/>
      <c r="E161" s="181"/>
      <c r="F161" s="181"/>
      <c r="G161" s="181"/>
      <c r="H161" s="181"/>
    </row>
    <row r="162" spans="1:8" x14ac:dyDescent="0.2">
      <c r="A162" s="172" t="s">
        <v>804</v>
      </c>
      <c r="B162" s="185" t="s">
        <v>1</v>
      </c>
      <c r="C162" s="172" t="s">
        <v>1</v>
      </c>
      <c r="D162" s="177"/>
      <c r="E162" s="177"/>
      <c r="F162" s="177"/>
      <c r="G162" s="177"/>
      <c r="H162" s="177"/>
    </row>
    <row r="163" spans="1:8" ht="14.25" x14ac:dyDescent="0.2">
      <c r="A163" s="172" t="s">
        <v>808</v>
      </c>
      <c r="B163" s="186" t="s">
        <v>1433</v>
      </c>
      <c r="C163" s="180" t="s">
        <v>1</v>
      </c>
      <c r="D163" s="181"/>
      <c r="E163" s="181"/>
      <c r="F163" s="181"/>
      <c r="G163" s="181"/>
      <c r="H163" s="181"/>
    </row>
    <row r="164" spans="1:8" x14ac:dyDescent="0.2">
      <c r="A164" s="172" t="s">
        <v>812</v>
      </c>
      <c r="B164" s="190" t="s">
        <v>1534</v>
      </c>
      <c r="C164" s="175" t="s">
        <v>1</v>
      </c>
      <c r="D164" s="176"/>
      <c r="E164" s="176"/>
      <c r="F164" s="176"/>
      <c r="G164" s="176"/>
      <c r="H164" s="176"/>
    </row>
    <row r="165" spans="1:8" x14ac:dyDescent="0.2">
      <c r="A165" s="172" t="s">
        <v>816</v>
      </c>
      <c r="B165" s="191" t="s">
        <v>1535</v>
      </c>
      <c r="C165" s="178" t="s">
        <v>1</v>
      </c>
      <c r="D165" s="179"/>
      <c r="E165" s="179"/>
      <c r="F165" s="179"/>
      <c r="G165" s="179"/>
      <c r="H165" s="179"/>
    </row>
    <row r="166" spans="1:8" ht="32.25" x14ac:dyDescent="0.2">
      <c r="A166" s="172" t="s">
        <v>819</v>
      </c>
      <c r="B166" s="185" t="s">
        <v>1536</v>
      </c>
      <c r="C166" s="172" t="s">
        <v>1</v>
      </c>
      <c r="D166" s="177"/>
      <c r="E166" s="177"/>
      <c r="F166" s="177"/>
      <c r="G166" s="177"/>
      <c r="H166" s="177"/>
    </row>
    <row r="167" spans="1:8" ht="57" x14ac:dyDescent="0.2">
      <c r="A167" s="172" t="s">
        <v>822</v>
      </c>
      <c r="B167" s="187" t="s">
        <v>1914</v>
      </c>
      <c r="C167" s="188" t="s">
        <v>1</v>
      </c>
      <c r="D167" s="189"/>
      <c r="E167" s="189"/>
      <c r="F167" s="189"/>
      <c r="G167" s="189"/>
      <c r="H167" s="189"/>
    </row>
    <row r="168" spans="1:8" ht="34.5" x14ac:dyDescent="0.2">
      <c r="A168" s="172" t="s">
        <v>825</v>
      </c>
      <c r="B168" s="187" t="s">
        <v>1915</v>
      </c>
      <c r="C168" s="188" t="s">
        <v>1</v>
      </c>
      <c r="D168" s="189"/>
      <c r="E168" s="189"/>
      <c r="F168" s="189"/>
      <c r="G168" s="189"/>
      <c r="H168" s="189"/>
    </row>
    <row r="169" spans="1:8" ht="23.25" x14ac:dyDescent="0.2">
      <c r="A169" s="172" t="s">
        <v>828</v>
      </c>
      <c r="B169" s="187" t="s">
        <v>1916</v>
      </c>
      <c r="C169" s="188" t="s">
        <v>1</v>
      </c>
      <c r="D169" s="189"/>
      <c r="E169" s="189"/>
      <c r="F169" s="189"/>
      <c r="G169" s="189"/>
      <c r="H169" s="189"/>
    </row>
    <row r="170" spans="1:8" ht="45.75" x14ac:dyDescent="0.2">
      <c r="A170" s="172" t="s">
        <v>832</v>
      </c>
      <c r="B170" s="187" t="s">
        <v>1917</v>
      </c>
      <c r="C170" s="188" t="s">
        <v>1</v>
      </c>
      <c r="D170" s="189"/>
      <c r="E170" s="189"/>
      <c r="F170" s="189"/>
      <c r="G170" s="189"/>
      <c r="H170" s="189"/>
    </row>
    <row r="171" spans="1:8" ht="57" x14ac:dyDescent="0.2">
      <c r="A171" s="172" t="s">
        <v>836</v>
      </c>
      <c r="B171" s="187" t="s">
        <v>1918</v>
      </c>
      <c r="C171" s="188" t="s">
        <v>1</v>
      </c>
      <c r="D171" s="189"/>
      <c r="E171" s="189"/>
      <c r="F171" s="189"/>
      <c r="G171" s="189"/>
      <c r="H171" s="189"/>
    </row>
    <row r="172" spans="1:8" x14ac:dyDescent="0.2">
      <c r="A172" s="172" t="s">
        <v>840</v>
      </c>
      <c r="B172" s="185" t="s">
        <v>1537</v>
      </c>
      <c r="C172" s="172" t="s">
        <v>646</v>
      </c>
      <c r="D172" s="177">
        <v>1</v>
      </c>
      <c r="E172" s="177"/>
      <c r="F172" s="177"/>
      <c r="G172" s="177"/>
      <c r="H172" s="177"/>
    </row>
    <row r="173" spans="1:8" x14ac:dyDescent="0.2">
      <c r="A173" s="172" t="s">
        <v>844</v>
      </c>
      <c r="B173" s="187" t="s">
        <v>1538</v>
      </c>
      <c r="C173" s="188" t="s">
        <v>1</v>
      </c>
      <c r="D173" s="189"/>
      <c r="E173" s="189"/>
      <c r="F173" s="189"/>
      <c r="G173" s="189"/>
      <c r="H173" s="189"/>
    </row>
    <row r="174" spans="1:8" x14ac:dyDescent="0.2">
      <c r="A174" s="172" t="s">
        <v>848</v>
      </c>
      <c r="B174" s="185" t="s">
        <v>1539</v>
      </c>
      <c r="C174" s="172" t="s">
        <v>906</v>
      </c>
      <c r="D174" s="177">
        <v>3</v>
      </c>
      <c r="E174" s="177"/>
      <c r="F174" s="177"/>
      <c r="G174" s="177"/>
      <c r="H174" s="177"/>
    </row>
    <row r="175" spans="1:8" ht="34.5" x14ac:dyDescent="0.2">
      <c r="A175" s="172" t="s">
        <v>852</v>
      </c>
      <c r="B175" s="187" t="s">
        <v>1540</v>
      </c>
      <c r="C175" s="188" t="s">
        <v>1</v>
      </c>
      <c r="D175" s="189"/>
      <c r="E175" s="189"/>
      <c r="F175" s="189"/>
      <c r="G175" s="189"/>
      <c r="H175" s="189"/>
    </row>
    <row r="176" spans="1:8" x14ac:dyDescent="0.2">
      <c r="A176" s="172" t="s">
        <v>856</v>
      </c>
      <c r="B176" s="185" t="s">
        <v>1537</v>
      </c>
      <c r="C176" s="172" t="s">
        <v>646</v>
      </c>
      <c r="D176" s="177">
        <v>1</v>
      </c>
      <c r="E176" s="177"/>
      <c r="F176" s="177"/>
      <c r="G176" s="177"/>
      <c r="H176" s="177"/>
    </row>
    <row r="177" spans="1:8" x14ac:dyDescent="0.2">
      <c r="A177" s="172" t="s">
        <v>858</v>
      </c>
      <c r="B177" s="191" t="s">
        <v>1541</v>
      </c>
      <c r="C177" s="178" t="s">
        <v>1</v>
      </c>
      <c r="D177" s="179"/>
      <c r="E177" s="179"/>
      <c r="F177" s="179"/>
      <c r="G177" s="179"/>
      <c r="H177" s="179"/>
    </row>
    <row r="178" spans="1:8" x14ac:dyDescent="0.2">
      <c r="A178" s="172" t="s">
        <v>862</v>
      </c>
      <c r="B178" s="185" t="s">
        <v>1</v>
      </c>
      <c r="C178" s="172" t="s">
        <v>1</v>
      </c>
      <c r="D178" s="177"/>
      <c r="E178" s="177"/>
      <c r="F178" s="177"/>
      <c r="G178" s="177"/>
      <c r="H178" s="177"/>
    </row>
    <row r="179" spans="1:8" x14ac:dyDescent="0.2">
      <c r="A179" s="172" t="s">
        <v>866</v>
      </c>
      <c r="B179" s="191" t="s">
        <v>1542</v>
      </c>
      <c r="C179" s="178" t="s">
        <v>1</v>
      </c>
      <c r="D179" s="179"/>
      <c r="E179" s="179"/>
      <c r="F179" s="179"/>
      <c r="G179" s="179"/>
      <c r="H179" s="179"/>
    </row>
    <row r="180" spans="1:8" x14ac:dyDescent="0.2">
      <c r="A180" s="172" t="s">
        <v>872</v>
      </c>
      <c r="B180" s="185" t="s">
        <v>1919</v>
      </c>
      <c r="C180" s="172" t="s">
        <v>646</v>
      </c>
      <c r="D180" s="177">
        <v>1</v>
      </c>
      <c r="E180" s="177"/>
      <c r="F180" s="177"/>
      <c r="G180" s="177"/>
      <c r="H180" s="177"/>
    </row>
    <row r="181" spans="1:8" x14ac:dyDescent="0.2">
      <c r="A181" s="172" t="s">
        <v>877</v>
      </c>
      <c r="B181" s="185" t="s">
        <v>1920</v>
      </c>
      <c r="C181" s="172" t="s">
        <v>646</v>
      </c>
      <c r="D181" s="177">
        <v>1</v>
      </c>
      <c r="E181" s="177"/>
      <c r="F181" s="177"/>
      <c r="G181" s="177"/>
      <c r="H181" s="177"/>
    </row>
    <row r="182" spans="1:8" x14ac:dyDescent="0.2">
      <c r="A182" s="172" t="s">
        <v>881</v>
      </c>
      <c r="B182" s="185" t="s">
        <v>1543</v>
      </c>
      <c r="C182" s="172" t="s">
        <v>646</v>
      </c>
      <c r="D182" s="177">
        <v>1</v>
      </c>
      <c r="E182" s="177"/>
      <c r="F182" s="177"/>
      <c r="G182" s="177"/>
      <c r="H182" s="177"/>
    </row>
    <row r="183" spans="1:8" ht="21.75" x14ac:dyDescent="0.2">
      <c r="A183" s="172" t="s">
        <v>885</v>
      </c>
      <c r="B183" s="185" t="s">
        <v>1544</v>
      </c>
      <c r="C183" s="172" t="s">
        <v>646</v>
      </c>
      <c r="D183" s="177">
        <v>3</v>
      </c>
      <c r="E183" s="177"/>
      <c r="F183" s="177"/>
      <c r="G183" s="177"/>
      <c r="H183" s="177"/>
    </row>
    <row r="184" spans="1:8" x14ac:dyDescent="0.2">
      <c r="A184" s="172" t="s">
        <v>889</v>
      </c>
      <c r="B184" s="185" t="s">
        <v>1545</v>
      </c>
      <c r="C184" s="172" t="s">
        <v>1546</v>
      </c>
      <c r="D184" s="177">
        <v>52</v>
      </c>
      <c r="E184" s="177"/>
      <c r="F184" s="177"/>
      <c r="G184" s="177"/>
      <c r="H184" s="177"/>
    </row>
    <row r="185" spans="1:8" x14ac:dyDescent="0.2">
      <c r="A185" s="172" t="s">
        <v>893</v>
      </c>
      <c r="B185" s="185" t="s">
        <v>1547</v>
      </c>
      <c r="C185" s="172" t="s">
        <v>906</v>
      </c>
      <c r="D185" s="177">
        <v>5</v>
      </c>
      <c r="E185" s="177"/>
      <c r="F185" s="177"/>
      <c r="G185" s="177"/>
      <c r="H185" s="177"/>
    </row>
    <row r="186" spans="1:8" x14ac:dyDescent="0.2">
      <c r="A186" s="172" t="s">
        <v>897</v>
      </c>
      <c r="B186" s="191" t="s">
        <v>1548</v>
      </c>
      <c r="C186" s="178" t="s">
        <v>1</v>
      </c>
      <c r="D186" s="179"/>
      <c r="E186" s="179"/>
      <c r="F186" s="179"/>
      <c r="G186" s="179"/>
      <c r="H186" s="179"/>
    </row>
    <row r="187" spans="1:8" x14ac:dyDescent="0.2">
      <c r="A187" s="172" t="s">
        <v>903</v>
      </c>
      <c r="B187" s="190" t="s">
        <v>1549</v>
      </c>
      <c r="C187" s="175" t="s">
        <v>1</v>
      </c>
      <c r="D187" s="176"/>
      <c r="E187" s="176"/>
      <c r="F187" s="176"/>
      <c r="G187" s="176"/>
      <c r="H187" s="176"/>
    </row>
    <row r="188" spans="1:8" ht="28.5" x14ac:dyDescent="0.2">
      <c r="A188" s="172" t="s">
        <v>908</v>
      </c>
      <c r="B188" s="186" t="s">
        <v>1550</v>
      </c>
      <c r="C188" s="180" t="s">
        <v>1</v>
      </c>
      <c r="D188" s="181"/>
      <c r="E188" s="181"/>
      <c r="F188" s="181"/>
      <c r="G188" s="181"/>
      <c r="H188" s="181"/>
    </row>
    <row r="189" spans="1:8" x14ac:dyDescent="0.2">
      <c r="A189" s="172" t="s">
        <v>912</v>
      </c>
      <c r="B189" s="185" t="s">
        <v>1</v>
      </c>
      <c r="C189" s="172" t="s">
        <v>1</v>
      </c>
      <c r="D189" s="177"/>
      <c r="E189" s="177"/>
      <c r="F189" s="177"/>
      <c r="G189" s="177"/>
      <c r="H189" s="177"/>
    </row>
    <row r="190" spans="1:8" ht="14.25" x14ac:dyDescent="0.2">
      <c r="A190" s="172" t="s">
        <v>916</v>
      </c>
      <c r="B190" s="186" t="s">
        <v>1437</v>
      </c>
      <c r="C190" s="180" t="s">
        <v>1</v>
      </c>
      <c r="D190" s="181"/>
      <c r="E190" s="181"/>
      <c r="F190" s="181"/>
      <c r="G190" s="181"/>
      <c r="H190" s="181"/>
    </row>
    <row r="191" spans="1:8" x14ac:dyDescent="0.2">
      <c r="A191" s="172" t="s">
        <v>920</v>
      </c>
      <c r="B191" s="190" t="s">
        <v>1551</v>
      </c>
      <c r="C191" s="175" t="s">
        <v>1</v>
      </c>
      <c r="D191" s="176"/>
      <c r="E191" s="176"/>
      <c r="F191" s="176"/>
      <c r="G191" s="176"/>
      <c r="H191" s="176"/>
    </row>
    <row r="192" spans="1:8" x14ac:dyDescent="0.2">
      <c r="A192" s="172" t="s">
        <v>924</v>
      </c>
      <c r="B192" s="187" t="s">
        <v>1552</v>
      </c>
      <c r="C192" s="188" t="s">
        <v>1</v>
      </c>
      <c r="D192" s="189"/>
      <c r="E192" s="189"/>
      <c r="F192" s="189"/>
      <c r="G192" s="189"/>
      <c r="H192" s="189"/>
    </row>
    <row r="193" spans="1:8" x14ac:dyDescent="0.2">
      <c r="A193" s="172" t="s">
        <v>928</v>
      </c>
      <c r="B193" s="185" t="s">
        <v>1553</v>
      </c>
      <c r="C193" s="172" t="s">
        <v>646</v>
      </c>
      <c r="D193" s="177">
        <v>1</v>
      </c>
      <c r="E193" s="177"/>
      <c r="F193" s="177"/>
      <c r="G193" s="177"/>
      <c r="H193" s="177"/>
    </row>
    <row r="194" spans="1:8" x14ac:dyDescent="0.2">
      <c r="A194" s="172" t="s">
        <v>1921</v>
      </c>
      <c r="B194" s="187" t="s">
        <v>1554</v>
      </c>
      <c r="C194" s="188" t="s">
        <v>1</v>
      </c>
      <c r="D194" s="189"/>
      <c r="E194" s="189"/>
      <c r="F194" s="189"/>
      <c r="G194" s="189"/>
      <c r="H194" s="189"/>
    </row>
    <row r="195" spans="1:8" x14ac:dyDescent="0.2">
      <c r="A195" s="172" t="s">
        <v>1922</v>
      </c>
      <c r="B195" s="187" t="s">
        <v>1555</v>
      </c>
      <c r="C195" s="188" t="s">
        <v>1</v>
      </c>
      <c r="D195" s="189"/>
      <c r="E195" s="189"/>
      <c r="F195" s="189"/>
      <c r="G195" s="189"/>
      <c r="H195" s="189"/>
    </row>
    <row r="196" spans="1:8" x14ac:dyDescent="0.2">
      <c r="A196" s="172" t="s">
        <v>1923</v>
      </c>
      <c r="B196" s="185" t="s">
        <v>1556</v>
      </c>
      <c r="C196" s="172" t="s">
        <v>646</v>
      </c>
      <c r="D196" s="177">
        <v>25</v>
      </c>
      <c r="E196" s="177"/>
      <c r="F196" s="177"/>
      <c r="G196" s="177"/>
      <c r="H196" s="177"/>
    </row>
    <row r="197" spans="1:8" ht="34.5" x14ac:dyDescent="0.2">
      <c r="A197" s="172" t="s">
        <v>1924</v>
      </c>
      <c r="B197" s="187" t="s">
        <v>1557</v>
      </c>
      <c r="C197" s="188" t="s">
        <v>1</v>
      </c>
      <c r="D197" s="189"/>
      <c r="E197" s="189"/>
      <c r="F197" s="189"/>
      <c r="G197" s="189"/>
      <c r="H197" s="189"/>
    </row>
    <row r="198" spans="1:8" x14ac:dyDescent="0.2">
      <c r="A198" s="172" t="s">
        <v>1925</v>
      </c>
      <c r="B198" s="185" t="s">
        <v>1558</v>
      </c>
      <c r="C198" s="172" t="s">
        <v>130</v>
      </c>
      <c r="D198" s="177">
        <v>10</v>
      </c>
      <c r="E198" s="177"/>
      <c r="F198" s="177"/>
      <c r="G198" s="177"/>
      <c r="H198" s="177"/>
    </row>
    <row r="199" spans="1:8" ht="23.25" x14ac:dyDescent="0.2">
      <c r="A199" s="172" t="s">
        <v>1926</v>
      </c>
      <c r="B199" s="187" t="s">
        <v>1527</v>
      </c>
      <c r="C199" s="188" t="s">
        <v>1</v>
      </c>
      <c r="D199" s="189"/>
      <c r="E199" s="189"/>
      <c r="F199" s="189"/>
      <c r="G199" s="189"/>
      <c r="H199" s="189"/>
    </row>
    <row r="200" spans="1:8" x14ac:dyDescent="0.2">
      <c r="A200" s="172" t="s">
        <v>1927</v>
      </c>
      <c r="B200" s="185" t="s">
        <v>1528</v>
      </c>
      <c r="C200" s="172" t="s">
        <v>646</v>
      </c>
      <c r="D200" s="177">
        <v>5</v>
      </c>
      <c r="E200" s="177"/>
      <c r="F200" s="177"/>
      <c r="G200" s="177"/>
      <c r="H200" s="177"/>
    </row>
    <row r="201" spans="1:8" ht="23.25" x14ac:dyDescent="0.2">
      <c r="A201" s="172" t="s">
        <v>1928</v>
      </c>
      <c r="B201" s="187" t="s">
        <v>1506</v>
      </c>
      <c r="C201" s="188" t="s">
        <v>1</v>
      </c>
      <c r="D201" s="189"/>
      <c r="E201" s="189"/>
      <c r="F201" s="189"/>
      <c r="G201" s="189"/>
      <c r="H201" s="189"/>
    </row>
    <row r="202" spans="1:8" ht="32.25" x14ac:dyDescent="0.2">
      <c r="A202" s="172" t="s">
        <v>1929</v>
      </c>
      <c r="B202" s="185" t="s">
        <v>1507</v>
      </c>
      <c r="C202" s="172" t="s">
        <v>646</v>
      </c>
      <c r="D202" s="177">
        <v>3</v>
      </c>
      <c r="E202" s="177"/>
      <c r="F202" s="177"/>
      <c r="G202" s="177"/>
      <c r="H202" s="177"/>
    </row>
    <row r="203" spans="1:8" ht="45.75" x14ac:dyDescent="0.2">
      <c r="A203" s="172" t="s">
        <v>1930</v>
      </c>
      <c r="B203" s="187" t="s">
        <v>1508</v>
      </c>
      <c r="C203" s="188" t="s">
        <v>1</v>
      </c>
      <c r="D203" s="189"/>
      <c r="E203" s="189"/>
      <c r="F203" s="189"/>
      <c r="G203" s="189"/>
      <c r="H203" s="189"/>
    </row>
    <row r="204" spans="1:8" x14ac:dyDescent="0.2">
      <c r="A204" s="172" t="s">
        <v>1931</v>
      </c>
      <c r="B204" s="185" t="s">
        <v>1509</v>
      </c>
      <c r="C204" s="172" t="s">
        <v>646</v>
      </c>
      <c r="D204" s="177">
        <v>1</v>
      </c>
      <c r="E204" s="177"/>
      <c r="F204" s="177"/>
      <c r="G204" s="177"/>
      <c r="H204" s="177"/>
    </row>
    <row r="205" spans="1:8" x14ac:dyDescent="0.2">
      <c r="A205" s="172" t="s">
        <v>1932</v>
      </c>
      <c r="B205" s="187" t="s">
        <v>1559</v>
      </c>
      <c r="C205" s="188" t="s">
        <v>1</v>
      </c>
      <c r="D205" s="189"/>
      <c r="E205" s="189"/>
      <c r="F205" s="189"/>
      <c r="G205" s="189"/>
      <c r="H205" s="189"/>
    </row>
    <row r="206" spans="1:8" x14ac:dyDescent="0.2">
      <c r="A206" s="172" t="s">
        <v>1933</v>
      </c>
      <c r="B206" s="185" t="s">
        <v>1560</v>
      </c>
      <c r="C206" s="172" t="s">
        <v>646</v>
      </c>
      <c r="D206" s="177">
        <v>1</v>
      </c>
      <c r="E206" s="177"/>
      <c r="F206" s="177"/>
      <c r="G206" s="177"/>
      <c r="H206" s="177"/>
    </row>
    <row r="207" spans="1:8" ht="45.75" x14ac:dyDescent="0.2">
      <c r="A207" s="172" t="s">
        <v>1934</v>
      </c>
      <c r="B207" s="187" t="s">
        <v>1561</v>
      </c>
      <c r="C207" s="188" t="s">
        <v>1</v>
      </c>
      <c r="D207" s="189"/>
      <c r="E207" s="189"/>
      <c r="F207" s="189"/>
      <c r="G207" s="189"/>
      <c r="H207" s="189"/>
    </row>
    <row r="208" spans="1:8" ht="21.75" x14ac:dyDescent="0.2">
      <c r="A208" s="172" t="s">
        <v>1935</v>
      </c>
      <c r="B208" s="185" t="s">
        <v>1562</v>
      </c>
      <c r="C208" s="172" t="s">
        <v>646</v>
      </c>
      <c r="D208" s="177">
        <v>2</v>
      </c>
      <c r="E208" s="177"/>
      <c r="F208" s="177"/>
      <c r="G208" s="177"/>
      <c r="H208" s="177"/>
    </row>
    <row r="209" spans="1:8" x14ac:dyDescent="0.2">
      <c r="A209" s="172" t="s">
        <v>1936</v>
      </c>
      <c r="B209" s="187" t="s">
        <v>1510</v>
      </c>
      <c r="C209" s="188" t="s">
        <v>1</v>
      </c>
      <c r="D209" s="189"/>
      <c r="E209" s="189"/>
      <c r="F209" s="189"/>
      <c r="G209" s="189"/>
      <c r="H209" s="189"/>
    </row>
    <row r="210" spans="1:8" x14ac:dyDescent="0.2">
      <c r="A210" s="172" t="s">
        <v>1937</v>
      </c>
      <c r="B210" s="185" t="s">
        <v>1511</v>
      </c>
      <c r="C210" s="172" t="s">
        <v>646</v>
      </c>
      <c r="D210" s="177">
        <v>1</v>
      </c>
      <c r="E210" s="177"/>
      <c r="F210" s="177"/>
      <c r="G210" s="177"/>
      <c r="H210" s="177"/>
    </row>
    <row r="211" spans="1:8" x14ac:dyDescent="0.2">
      <c r="A211" s="172" t="s">
        <v>1938</v>
      </c>
      <c r="B211" s="187" t="s">
        <v>1563</v>
      </c>
      <c r="C211" s="188" t="s">
        <v>1</v>
      </c>
      <c r="D211" s="189"/>
      <c r="E211" s="189"/>
      <c r="F211" s="189"/>
      <c r="G211" s="189"/>
      <c r="H211" s="189"/>
    </row>
    <row r="212" spans="1:8" x14ac:dyDescent="0.2">
      <c r="A212" s="172" t="s">
        <v>1939</v>
      </c>
      <c r="B212" s="187" t="s">
        <v>1473</v>
      </c>
      <c r="C212" s="188" t="s">
        <v>1</v>
      </c>
      <c r="D212" s="189"/>
      <c r="E212" s="189"/>
      <c r="F212" s="189"/>
      <c r="G212" s="189"/>
      <c r="H212" s="189"/>
    </row>
    <row r="213" spans="1:8" ht="21.75" x14ac:dyDescent="0.2">
      <c r="A213" s="172" t="s">
        <v>1940</v>
      </c>
      <c r="B213" s="185" t="s">
        <v>1564</v>
      </c>
      <c r="C213" s="172" t="s">
        <v>646</v>
      </c>
      <c r="D213" s="177">
        <v>1</v>
      </c>
      <c r="E213" s="177"/>
      <c r="F213" s="177"/>
      <c r="G213" s="177"/>
      <c r="H213" s="177"/>
    </row>
    <row r="214" spans="1:8" ht="23.25" x14ac:dyDescent="0.2">
      <c r="A214" s="172" t="s">
        <v>1941</v>
      </c>
      <c r="B214" s="187" t="s">
        <v>1512</v>
      </c>
      <c r="C214" s="188" t="s">
        <v>1</v>
      </c>
      <c r="D214" s="189"/>
      <c r="E214" s="189"/>
      <c r="F214" s="189"/>
      <c r="G214" s="189"/>
      <c r="H214" s="189"/>
    </row>
    <row r="215" spans="1:8" ht="21.75" x14ac:dyDescent="0.2">
      <c r="A215" s="172" t="s">
        <v>1942</v>
      </c>
      <c r="B215" s="185" t="s">
        <v>1513</v>
      </c>
      <c r="C215" s="172" t="s">
        <v>646</v>
      </c>
      <c r="D215" s="177">
        <v>2</v>
      </c>
      <c r="E215" s="177"/>
      <c r="F215" s="177"/>
      <c r="G215" s="177"/>
      <c r="H215" s="177"/>
    </row>
    <row r="216" spans="1:8" x14ac:dyDescent="0.2">
      <c r="A216" s="172" t="s">
        <v>1943</v>
      </c>
      <c r="B216" s="187" t="s">
        <v>1565</v>
      </c>
      <c r="C216" s="188" t="s">
        <v>1</v>
      </c>
      <c r="D216" s="189"/>
      <c r="E216" s="189"/>
      <c r="F216" s="189"/>
      <c r="G216" s="189"/>
      <c r="H216" s="189"/>
    </row>
    <row r="217" spans="1:8" ht="32.25" x14ac:dyDescent="0.2">
      <c r="A217" s="172" t="s">
        <v>1944</v>
      </c>
      <c r="B217" s="185" t="s">
        <v>1566</v>
      </c>
      <c r="C217" s="172" t="s">
        <v>646</v>
      </c>
      <c r="D217" s="177">
        <v>1</v>
      </c>
      <c r="E217" s="177"/>
      <c r="F217" s="177"/>
      <c r="G217" s="177"/>
      <c r="H217" s="177"/>
    </row>
    <row r="218" spans="1:8" x14ac:dyDescent="0.2">
      <c r="A218" s="172" t="s">
        <v>1945</v>
      </c>
      <c r="B218" s="187" t="s">
        <v>1531</v>
      </c>
      <c r="C218" s="188" t="s">
        <v>1</v>
      </c>
      <c r="D218" s="189"/>
      <c r="E218" s="189"/>
      <c r="F218" s="189"/>
      <c r="G218" s="189"/>
      <c r="H218" s="189"/>
    </row>
    <row r="219" spans="1:8" ht="21.75" x14ac:dyDescent="0.2">
      <c r="A219" s="172" t="s">
        <v>1946</v>
      </c>
      <c r="B219" s="185" t="s">
        <v>1567</v>
      </c>
      <c r="C219" s="172" t="s">
        <v>646</v>
      </c>
      <c r="D219" s="177">
        <v>2</v>
      </c>
      <c r="E219" s="177"/>
      <c r="F219" s="177"/>
      <c r="G219" s="177"/>
      <c r="H219" s="177"/>
    </row>
    <row r="220" spans="1:8" ht="21.75" x14ac:dyDescent="0.2">
      <c r="A220" s="172" t="s">
        <v>1947</v>
      </c>
      <c r="B220" s="185" t="s">
        <v>1568</v>
      </c>
      <c r="C220" s="172" t="s">
        <v>646</v>
      </c>
      <c r="D220" s="177">
        <v>1</v>
      </c>
      <c r="E220" s="177"/>
      <c r="F220" s="177"/>
      <c r="G220" s="177"/>
      <c r="H220" s="177"/>
    </row>
    <row r="221" spans="1:8" x14ac:dyDescent="0.2">
      <c r="A221" s="172" t="s">
        <v>1948</v>
      </c>
      <c r="B221" s="187" t="s">
        <v>1569</v>
      </c>
      <c r="C221" s="188" t="s">
        <v>1</v>
      </c>
      <c r="D221" s="189"/>
      <c r="E221" s="189"/>
      <c r="F221" s="189"/>
      <c r="G221" s="189"/>
      <c r="H221" s="189"/>
    </row>
    <row r="222" spans="1:8" x14ac:dyDescent="0.2">
      <c r="A222" s="172" t="s">
        <v>1949</v>
      </c>
      <c r="B222" s="185" t="s">
        <v>1570</v>
      </c>
      <c r="C222" s="172" t="s">
        <v>646</v>
      </c>
      <c r="D222" s="177">
        <v>2</v>
      </c>
      <c r="E222" s="177"/>
      <c r="F222" s="177"/>
      <c r="G222" s="177"/>
      <c r="H222" s="177"/>
    </row>
    <row r="223" spans="1:8" x14ac:dyDescent="0.2">
      <c r="A223" s="172" t="s">
        <v>1950</v>
      </c>
      <c r="B223" s="187" t="s">
        <v>1571</v>
      </c>
      <c r="C223" s="188" t="s">
        <v>1</v>
      </c>
      <c r="D223" s="189"/>
      <c r="E223" s="189"/>
      <c r="F223" s="189"/>
      <c r="G223" s="189"/>
      <c r="H223" s="189"/>
    </row>
    <row r="224" spans="1:8" x14ac:dyDescent="0.2">
      <c r="A224" s="172" t="s">
        <v>1951</v>
      </c>
      <c r="B224" s="187" t="s">
        <v>1572</v>
      </c>
      <c r="C224" s="188" t="s">
        <v>1</v>
      </c>
      <c r="D224" s="189"/>
      <c r="E224" s="189"/>
      <c r="F224" s="189"/>
      <c r="G224" s="189"/>
      <c r="H224" s="189"/>
    </row>
    <row r="225" spans="1:8" ht="21.75" x14ac:dyDescent="0.2">
      <c r="A225" s="172" t="s">
        <v>1952</v>
      </c>
      <c r="B225" s="185" t="s">
        <v>1573</v>
      </c>
      <c r="C225" s="172" t="s">
        <v>646</v>
      </c>
      <c r="D225" s="177">
        <v>6</v>
      </c>
      <c r="E225" s="177"/>
      <c r="F225" s="177"/>
      <c r="G225" s="177"/>
      <c r="H225" s="177"/>
    </row>
    <row r="226" spans="1:8" x14ac:dyDescent="0.2">
      <c r="A226" s="172" t="s">
        <v>1953</v>
      </c>
      <c r="B226" s="187" t="s">
        <v>1574</v>
      </c>
      <c r="C226" s="188" t="s">
        <v>1</v>
      </c>
      <c r="D226" s="189"/>
      <c r="E226" s="189"/>
      <c r="F226" s="189"/>
      <c r="G226" s="189"/>
      <c r="H226" s="189"/>
    </row>
    <row r="227" spans="1:8" ht="21.75" x14ac:dyDescent="0.2">
      <c r="A227" s="172" t="s">
        <v>1954</v>
      </c>
      <c r="B227" s="185" t="s">
        <v>1575</v>
      </c>
      <c r="C227" s="172" t="s">
        <v>646</v>
      </c>
      <c r="D227" s="177">
        <v>2</v>
      </c>
      <c r="E227" s="177"/>
      <c r="F227" s="177"/>
      <c r="G227" s="177"/>
      <c r="H227" s="177"/>
    </row>
    <row r="228" spans="1:8" x14ac:dyDescent="0.2">
      <c r="A228" s="172" t="s">
        <v>1955</v>
      </c>
      <c r="B228" s="187" t="s">
        <v>1576</v>
      </c>
      <c r="C228" s="188" t="s">
        <v>1</v>
      </c>
      <c r="D228" s="189"/>
      <c r="E228" s="189"/>
      <c r="F228" s="189"/>
      <c r="G228" s="189"/>
      <c r="H228" s="189"/>
    </row>
    <row r="229" spans="1:8" x14ac:dyDescent="0.2">
      <c r="A229" s="172" t="s">
        <v>1956</v>
      </c>
      <c r="B229" s="185" t="s">
        <v>1577</v>
      </c>
      <c r="C229" s="172" t="s">
        <v>130</v>
      </c>
      <c r="D229" s="177">
        <v>15</v>
      </c>
      <c r="E229" s="177"/>
      <c r="F229" s="177"/>
      <c r="G229" s="177"/>
      <c r="H229" s="177"/>
    </row>
    <row r="230" spans="1:8" x14ac:dyDescent="0.2">
      <c r="A230" s="172" t="s">
        <v>1957</v>
      </c>
      <c r="B230" s="185" t="s">
        <v>1578</v>
      </c>
      <c r="C230" s="172" t="s">
        <v>130</v>
      </c>
      <c r="D230" s="177">
        <v>60</v>
      </c>
      <c r="E230" s="177"/>
      <c r="F230" s="177"/>
      <c r="G230" s="177"/>
      <c r="H230" s="177"/>
    </row>
    <row r="231" spans="1:8" x14ac:dyDescent="0.2">
      <c r="A231" s="172" t="s">
        <v>1958</v>
      </c>
      <c r="B231" s="185" t="s">
        <v>1579</v>
      </c>
      <c r="C231" s="172" t="s">
        <v>130</v>
      </c>
      <c r="D231" s="177">
        <v>45</v>
      </c>
      <c r="E231" s="177"/>
      <c r="F231" s="177"/>
      <c r="G231" s="177"/>
      <c r="H231" s="177"/>
    </row>
    <row r="232" spans="1:8" x14ac:dyDescent="0.2">
      <c r="A232" s="172" t="s">
        <v>1959</v>
      </c>
      <c r="B232" s="185" t="s">
        <v>1580</v>
      </c>
      <c r="C232" s="172" t="s">
        <v>130</v>
      </c>
      <c r="D232" s="177">
        <v>10</v>
      </c>
      <c r="E232" s="177"/>
      <c r="F232" s="177"/>
      <c r="G232" s="177"/>
      <c r="H232" s="177"/>
    </row>
    <row r="233" spans="1:8" x14ac:dyDescent="0.2">
      <c r="A233" s="172" t="s">
        <v>1960</v>
      </c>
      <c r="B233" s="187" t="s">
        <v>1581</v>
      </c>
      <c r="C233" s="188" t="s">
        <v>1</v>
      </c>
      <c r="D233" s="189"/>
      <c r="E233" s="189"/>
      <c r="F233" s="189"/>
      <c r="G233" s="189"/>
      <c r="H233" s="189"/>
    </row>
    <row r="234" spans="1:8" x14ac:dyDescent="0.2">
      <c r="A234" s="172" t="s">
        <v>1961</v>
      </c>
      <c r="B234" s="185" t="s">
        <v>1582</v>
      </c>
      <c r="C234" s="172" t="s">
        <v>130</v>
      </c>
      <c r="D234" s="177">
        <v>65</v>
      </c>
      <c r="E234" s="177"/>
      <c r="F234" s="177"/>
      <c r="G234" s="177"/>
      <c r="H234" s="177"/>
    </row>
    <row r="235" spans="1:8" x14ac:dyDescent="0.2">
      <c r="A235" s="172" t="s">
        <v>1962</v>
      </c>
      <c r="B235" s="185" t="s">
        <v>1583</v>
      </c>
      <c r="C235" s="172" t="s">
        <v>130</v>
      </c>
      <c r="D235" s="177">
        <v>15</v>
      </c>
      <c r="E235" s="177"/>
      <c r="F235" s="177"/>
      <c r="G235" s="177"/>
      <c r="H235" s="177"/>
    </row>
    <row r="236" spans="1:8" x14ac:dyDescent="0.2">
      <c r="A236" s="172" t="s">
        <v>1963</v>
      </c>
      <c r="B236" s="187" t="s">
        <v>1584</v>
      </c>
      <c r="C236" s="188" t="s">
        <v>1</v>
      </c>
      <c r="D236" s="189"/>
      <c r="E236" s="189"/>
      <c r="F236" s="189"/>
      <c r="G236" s="189"/>
      <c r="H236" s="189"/>
    </row>
    <row r="237" spans="1:8" x14ac:dyDescent="0.2">
      <c r="A237" s="172" t="s">
        <v>1964</v>
      </c>
      <c r="B237" s="185" t="s">
        <v>1585</v>
      </c>
      <c r="C237" s="172" t="s">
        <v>646</v>
      </c>
      <c r="D237" s="177">
        <v>5</v>
      </c>
      <c r="E237" s="177"/>
      <c r="F237" s="177"/>
      <c r="G237" s="177"/>
      <c r="H237" s="177"/>
    </row>
    <row r="238" spans="1:8" x14ac:dyDescent="0.2">
      <c r="A238" s="172" t="s">
        <v>1965</v>
      </c>
      <c r="B238" s="185" t="s">
        <v>1586</v>
      </c>
      <c r="C238" s="172" t="s">
        <v>646</v>
      </c>
      <c r="D238" s="177">
        <v>6</v>
      </c>
      <c r="E238" s="177"/>
      <c r="F238" s="177"/>
      <c r="G238" s="177"/>
      <c r="H238" s="177"/>
    </row>
    <row r="239" spans="1:8" x14ac:dyDescent="0.2">
      <c r="A239" s="172" t="s">
        <v>1966</v>
      </c>
      <c r="B239" s="185" t="s">
        <v>1587</v>
      </c>
      <c r="C239" s="172" t="s">
        <v>646</v>
      </c>
      <c r="D239" s="177">
        <v>2</v>
      </c>
      <c r="E239" s="177"/>
      <c r="F239" s="177"/>
      <c r="G239" s="177"/>
      <c r="H239" s="177"/>
    </row>
    <row r="240" spans="1:8" x14ac:dyDescent="0.2">
      <c r="A240" s="172" t="s">
        <v>1967</v>
      </c>
      <c r="B240" s="185" t="s">
        <v>1588</v>
      </c>
      <c r="C240" s="172" t="s">
        <v>646</v>
      </c>
      <c r="D240" s="177">
        <v>2</v>
      </c>
      <c r="E240" s="177"/>
      <c r="F240" s="177"/>
      <c r="G240" s="177"/>
      <c r="H240" s="177"/>
    </row>
    <row r="241" spans="1:8" x14ac:dyDescent="0.2">
      <c r="A241" s="172" t="s">
        <v>1968</v>
      </c>
      <c r="B241" s="187" t="s">
        <v>1589</v>
      </c>
      <c r="C241" s="188" t="s">
        <v>1</v>
      </c>
      <c r="D241" s="189"/>
      <c r="E241" s="189"/>
      <c r="F241" s="189"/>
      <c r="G241" s="189"/>
      <c r="H241" s="189"/>
    </row>
    <row r="242" spans="1:8" x14ac:dyDescent="0.2">
      <c r="A242" s="172" t="s">
        <v>1969</v>
      </c>
      <c r="B242" s="185" t="s">
        <v>1590</v>
      </c>
      <c r="C242" s="172" t="s">
        <v>646</v>
      </c>
      <c r="D242" s="177">
        <v>45</v>
      </c>
      <c r="E242" s="177"/>
      <c r="F242" s="177"/>
      <c r="G242" s="177"/>
      <c r="H242" s="177"/>
    </row>
    <row r="243" spans="1:8" x14ac:dyDescent="0.2">
      <c r="A243" s="172" t="s">
        <v>1970</v>
      </c>
      <c r="B243" s="187" t="s">
        <v>1591</v>
      </c>
      <c r="C243" s="188" t="s">
        <v>1</v>
      </c>
      <c r="D243" s="189"/>
      <c r="E243" s="189"/>
      <c r="F243" s="189"/>
      <c r="G243" s="189"/>
      <c r="H243" s="189"/>
    </row>
    <row r="244" spans="1:8" x14ac:dyDescent="0.2">
      <c r="A244" s="172" t="s">
        <v>1971</v>
      </c>
      <c r="B244" s="185" t="s">
        <v>1592</v>
      </c>
      <c r="C244" s="172" t="s">
        <v>906</v>
      </c>
      <c r="D244" s="177">
        <v>1</v>
      </c>
      <c r="E244" s="177"/>
      <c r="F244" s="177"/>
      <c r="G244" s="177"/>
      <c r="H244" s="177"/>
    </row>
    <row r="245" spans="1:8" x14ac:dyDescent="0.2">
      <c r="A245" s="172" t="s">
        <v>1972</v>
      </c>
      <c r="B245" s="187" t="s">
        <v>1538</v>
      </c>
      <c r="C245" s="188" t="s">
        <v>1</v>
      </c>
      <c r="D245" s="189"/>
      <c r="E245" s="189"/>
      <c r="F245" s="189"/>
      <c r="G245" s="189"/>
      <c r="H245" s="189"/>
    </row>
    <row r="246" spans="1:8" x14ac:dyDescent="0.2">
      <c r="A246" s="172" t="s">
        <v>1973</v>
      </c>
      <c r="B246" s="185" t="s">
        <v>1593</v>
      </c>
      <c r="C246" s="172" t="s">
        <v>906</v>
      </c>
      <c r="D246" s="177">
        <v>4</v>
      </c>
      <c r="E246" s="177"/>
      <c r="F246" s="177"/>
      <c r="G246" s="177"/>
      <c r="H246" s="177"/>
    </row>
    <row r="247" spans="1:8" x14ac:dyDescent="0.2">
      <c r="A247" s="172" t="s">
        <v>1974</v>
      </c>
      <c r="B247" s="185" t="s">
        <v>1594</v>
      </c>
      <c r="C247" s="172" t="s">
        <v>906</v>
      </c>
      <c r="D247" s="177">
        <v>2</v>
      </c>
      <c r="E247" s="177"/>
      <c r="F247" s="177"/>
      <c r="G247" s="177"/>
      <c r="H247" s="177"/>
    </row>
    <row r="248" spans="1:8" x14ac:dyDescent="0.2">
      <c r="A248" s="172" t="s">
        <v>1975</v>
      </c>
      <c r="B248" s="185" t="s">
        <v>1595</v>
      </c>
      <c r="C248" s="172" t="s">
        <v>906</v>
      </c>
      <c r="D248" s="177">
        <v>3</v>
      </c>
      <c r="E248" s="177"/>
      <c r="F248" s="177"/>
      <c r="G248" s="177"/>
      <c r="H248" s="177"/>
    </row>
    <row r="249" spans="1:8" x14ac:dyDescent="0.2">
      <c r="A249" s="172" t="s">
        <v>1976</v>
      </c>
      <c r="B249" s="190" t="s">
        <v>1596</v>
      </c>
      <c r="C249" s="175" t="s">
        <v>1</v>
      </c>
      <c r="D249" s="176"/>
      <c r="E249" s="176"/>
      <c r="F249" s="176"/>
      <c r="G249" s="176"/>
      <c r="H249" s="176"/>
    </row>
    <row r="250" spans="1:8" x14ac:dyDescent="0.2">
      <c r="A250" s="172" t="s">
        <v>1977</v>
      </c>
      <c r="B250" s="185" t="s">
        <v>1</v>
      </c>
      <c r="C250" s="172" t="s">
        <v>1</v>
      </c>
      <c r="D250" s="177"/>
      <c r="E250" s="177"/>
      <c r="F250" s="177"/>
      <c r="G250" s="177"/>
      <c r="H250" s="177"/>
    </row>
    <row r="251" spans="1:8" x14ac:dyDescent="0.2">
      <c r="A251" s="172" t="s">
        <v>1978</v>
      </c>
      <c r="B251" s="190" t="s">
        <v>1597</v>
      </c>
      <c r="C251" s="175" t="s">
        <v>1</v>
      </c>
      <c r="D251" s="176"/>
      <c r="E251" s="176"/>
      <c r="F251" s="176"/>
      <c r="G251" s="176"/>
      <c r="H251" s="176"/>
    </row>
    <row r="252" spans="1:8" x14ac:dyDescent="0.2">
      <c r="A252" s="172" t="s">
        <v>1979</v>
      </c>
      <c r="B252" s="187" t="s">
        <v>1889</v>
      </c>
      <c r="C252" s="188" t="s">
        <v>1</v>
      </c>
      <c r="D252" s="189"/>
      <c r="E252" s="189"/>
      <c r="F252" s="189"/>
      <c r="G252" s="189"/>
      <c r="H252" s="189"/>
    </row>
    <row r="253" spans="1:8" ht="21.75" x14ac:dyDescent="0.2">
      <c r="A253" s="172" t="s">
        <v>1980</v>
      </c>
      <c r="B253" s="185" t="s">
        <v>1890</v>
      </c>
      <c r="C253" s="172" t="s">
        <v>646</v>
      </c>
      <c r="D253" s="177">
        <v>4</v>
      </c>
      <c r="E253" s="177"/>
      <c r="F253" s="177"/>
      <c r="G253" s="177"/>
      <c r="H253" s="177"/>
    </row>
    <row r="254" spans="1:8" x14ac:dyDescent="0.2">
      <c r="A254" s="172" t="s">
        <v>1981</v>
      </c>
      <c r="B254" s="187" t="s">
        <v>1982</v>
      </c>
      <c r="C254" s="188" t="s">
        <v>1</v>
      </c>
      <c r="D254" s="189"/>
      <c r="E254" s="189"/>
      <c r="F254" s="189"/>
      <c r="G254" s="189"/>
      <c r="H254" s="189"/>
    </row>
    <row r="255" spans="1:8" ht="21.75" x14ac:dyDescent="0.2">
      <c r="A255" s="172" t="s">
        <v>1983</v>
      </c>
      <c r="B255" s="185" t="s">
        <v>1984</v>
      </c>
      <c r="C255" s="172" t="s">
        <v>646</v>
      </c>
      <c r="D255" s="177">
        <v>1</v>
      </c>
      <c r="E255" s="177"/>
      <c r="F255" s="177"/>
      <c r="G255" s="177"/>
      <c r="H255" s="177"/>
    </row>
    <row r="256" spans="1:8" x14ac:dyDescent="0.2">
      <c r="A256" s="172" t="s">
        <v>1985</v>
      </c>
      <c r="B256" s="187" t="s">
        <v>1571</v>
      </c>
      <c r="C256" s="188" t="s">
        <v>1</v>
      </c>
      <c r="D256" s="189"/>
      <c r="E256" s="189"/>
      <c r="F256" s="189"/>
      <c r="G256" s="189"/>
      <c r="H256" s="189"/>
    </row>
    <row r="257" spans="1:8" x14ac:dyDescent="0.2">
      <c r="A257" s="172" t="s">
        <v>1986</v>
      </c>
      <c r="B257" s="187" t="s">
        <v>1572</v>
      </c>
      <c r="C257" s="188" t="s">
        <v>1</v>
      </c>
      <c r="D257" s="189"/>
      <c r="E257" s="189"/>
      <c r="F257" s="189"/>
      <c r="G257" s="189"/>
      <c r="H257" s="189"/>
    </row>
    <row r="258" spans="1:8" ht="21.75" x14ac:dyDescent="0.2">
      <c r="A258" s="172" t="s">
        <v>1987</v>
      </c>
      <c r="B258" s="185" t="s">
        <v>1988</v>
      </c>
      <c r="C258" s="172" t="s">
        <v>646</v>
      </c>
      <c r="D258" s="177">
        <v>6</v>
      </c>
      <c r="E258" s="177"/>
      <c r="F258" s="177"/>
      <c r="G258" s="177"/>
      <c r="H258" s="177"/>
    </row>
    <row r="259" spans="1:8" x14ac:dyDescent="0.2">
      <c r="A259" s="172" t="s">
        <v>1989</v>
      </c>
      <c r="B259" s="187" t="s">
        <v>1990</v>
      </c>
      <c r="C259" s="188" t="s">
        <v>1</v>
      </c>
      <c r="D259" s="189"/>
      <c r="E259" s="189"/>
      <c r="F259" s="189"/>
      <c r="G259" s="189"/>
      <c r="H259" s="189"/>
    </row>
    <row r="260" spans="1:8" x14ac:dyDescent="0.2">
      <c r="A260" s="172" t="s">
        <v>1991</v>
      </c>
      <c r="B260" s="185" t="s">
        <v>1992</v>
      </c>
      <c r="C260" s="172" t="s">
        <v>646</v>
      </c>
      <c r="D260" s="177">
        <v>12</v>
      </c>
      <c r="E260" s="177"/>
      <c r="F260" s="177"/>
      <c r="G260" s="177"/>
      <c r="H260" s="177"/>
    </row>
    <row r="261" spans="1:8" x14ac:dyDescent="0.2">
      <c r="A261" s="172" t="s">
        <v>1993</v>
      </c>
      <c r="B261" s="187" t="s">
        <v>1994</v>
      </c>
      <c r="C261" s="188" t="s">
        <v>1</v>
      </c>
      <c r="D261" s="189"/>
      <c r="E261" s="189"/>
      <c r="F261" s="189"/>
      <c r="G261" s="189"/>
      <c r="H261" s="189"/>
    </row>
    <row r="262" spans="1:8" x14ac:dyDescent="0.2">
      <c r="A262" s="172" t="s">
        <v>1995</v>
      </c>
      <c r="B262" s="185" t="s">
        <v>1996</v>
      </c>
      <c r="C262" s="172" t="s">
        <v>646</v>
      </c>
      <c r="D262" s="177">
        <v>12</v>
      </c>
      <c r="E262" s="177"/>
      <c r="F262" s="177"/>
      <c r="G262" s="177"/>
      <c r="H262" s="177"/>
    </row>
    <row r="263" spans="1:8" ht="23.25" x14ac:dyDescent="0.2">
      <c r="A263" s="172" t="s">
        <v>1997</v>
      </c>
      <c r="B263" s="187" t="s">
        <v>1527</v>
      </c>
      <c r="C263" s="188" t="s">
        <v>1</v>
      </c>
      <c r="D263" s="189"/>
      <c r="E263" s="189"/>
      <c r="F263" s="189"/>
      <c r="G263" s="189"/>
      <c r="H263" s="189"/>
    </row>
    <row r="264" spans="1:8" x14ac:dyDescent="0.2">
      <c r="A264" s="172" t="s">
        <v>1998</v>
      </c>
      <c r="B264" s="185" t="s">
        <v>1906</v>
      </c>
      <c r="C264" s="172" t="s">
        <v>646</v>
      </c>
      <c r="D264" s="177">
        <v>4</v>
      </c>
      <c r="E264" s="177"/>
      <c r="F264" s="177"/>
      <c r="G264" s="177"/>
      <c r="H264" s="177"/>
    </row>
    <row r="265" spans="1:8" x14ac:dyDescent="0.2">
      <c r="A265" s="172" t="s">
        <v>1999</v>
      </c>
      <c r="B265" s="187" t="s">
        <v>1529</v>
      </c>
      <c r="C265" s="188" t="s">
        <v>1</v>
      </c>
      <c r="D265" s="189"/>
      <c r="E265" s="189"/>
      <c r="F265" s="189"/>
      <c r="G265" s="189"/>
      <c r="H265" s="189"/>
    </row>
    <row r="266" spans="1:8" x14ac:dyDescent="0.2">
      <c r="A266" s="172" t="s">
        <v>2000</v>
      </c>
      <c r="B266" s="185" t="s">
        <v>1907</v>
      </c>
      <c r="C266" s="172" t="s">
        <v>646</v>
      </c>
      <c r="D266" s="177">
        <v>10</v>
      </c>
      <c r="E266" s="177"/>
      <c r="F266" s="177"/>
      <c r="G266" s="177"/>
      <c r="H266" s="177"/>
    </row>
    <row r="267" spans="1:8" x14ac:dyDescent="0.2">
      <c r="A267" s="172" t="s">
        <v>2001</v>
      </c>
      <c r="B267" s="185" t="s">
        <v>2002</v>
      </c>
      <c r="C267" s="172" t="s">
        <v>646</v>
      </c>
      <c r="D267" s="177">
        <v>20</v>
      </c>
      <c r="E267" s="177"/>
      <c r="F267" s="177"/>
      <c r="G267" s="177"/>
      <c r="H267" s="177"/>
    </row>
    <row r="268" spans="1:8" x14ac:dyDescent="0.2">
      <c r="A268" s="172" t="s">
        <v>2003</v>
      </c>
      <c r="B268" s="187" t="s">
        <v>1576</v>
      </c>
      <c r="C268" s="188" t="s">
        <v>1</v>
      </c>
      <c r="D268" s="189"/>
      <c r="E268" s="189"/>
      <c r="F268" s="189"/>
      <c r="G268" s="189"/>
      <c r="H268" s="189"/>
    </row>
    <row r="269" spans="1:8" x14ac:dyDescent="0.2">
      <c r="A269" s="172" t="s">
        <v>2004</v>
      </c>
      <c r="B269" s="185" t="s">
        <v>1598</v>
      </c>
      <c r="C269" s="172" t="s">
        <v>130</v>
      </c>
      <c r="D269" s="177">
        <v>10</v>
      </c>
      <c r="E269" s="177"/>
      <c r="F269" s="177"/>
      <c r="G269" s="177"/>
      <c r="H269" s="177"/>
    </row>
    <row r="270" spans="1:8" x14ac:dyDescent="0.2">
      <c r="A270" s="172" t="s">
        <v>2005</v>
      </c>
      <c r="B270" s="187" t="s">
        <v>1576</v>
      </c>
      <c r="C270" s="188" t="s">
        <v>1</v>
      </c>
      <c r="D270" s="189"/>
      <c r="E270" s="189"/>
      <c r="F270" s="189"/>
      <c r="G270" s="189"/>
      <c r="H270" s="189"/>
    </row>
    <row r="271" spans="1:8" x14ac:dyDescent="0.2">
      <c r="A271" s="172" t="s">
        <v>2006</v>
      </c>
      <c r="B271" s="185" t="s">
        <v>1599</v>
      </c>
      <c r="C271" s="172" t="s">
        <v>130</v>
      </c>
      <c r="D271" s="177">
        <v>30</v>
      </c>
      <c r="E271" s="177"/>
      <c r="F271" s="177"/>
      <c r="G271" s="177"/>
      <c r="H271" s="177"/>
    </row>
    <row r="272" spans="1:8" x14ac:dyDescent="0.2">
      <c r="A272" s="172" t="s">
        <v>2007</v>
      </c>
      <c r="B272" s="185" t="s">
        <v>1600</v>
      </c>
      <c r="C272" s="172" t="s">
        <v>130</v>
      </c>
      <c r="D272" s="177">
        <v>35</v>
      </c>
      <c r="E272" s="177"/>
      <c r="F272" s="177"/>
      <c r="G272" s="177"/>
      <c r="H272" s="177"/>
    </row>
    <row r="273" spans="1:8" x14ac:dyDescent="0.2">
      <c r="A273" s="172" t="s">
        <v>2008</v>
      </c>
      <c r="B273" s="190" t="s">
        <v>1601</v>
      </c>
      <c r="C273" s="175" t="s">
        <v>1</v>
      </c>
      <c r="D273" s="176"/>
      <c r="E273" s="176"/>
      <c r="F273" s="176"/>
      <c r="G273" s="176"/>
      <c r="H273" s="176"/>
    </row>
    <row r="274" spans="1:8" x14ac:dyDescent="0.2">
      <c r="A274" s="172" t="s">
        <v>2009</v>
      </c>
      <c r="B274" s="185" t="s">
        <v>1</v>
      </c>
      <c r="C274" s="172" t="s">
        <v>1</v>
      </c>
      <c r="D274" s="177"/>
      <c r="E274" s="177"/>
      <c r="F274" s="177"/>
      <c r="G274" s="177"/>
      <c r="H274" s="177"/>
    </row>
    <row r="275" spans="1:8" x14ac:dyDescent="0.2">
      <c r="A275" s="172" t="s">
        <v>2010</v>
      </c>
      <c r="B275" s="190" t="s">
        <v>1602</v>
      </c>
      <c r="C275" s="175" t="s">
        <v>1</v>
      </c>
      <c r="D275" s="176"/>
      <c r="E275" s="176"/>
      <c r="F275" s="176"/>
      <c r="G275" s="176"/>
      <c r="H275" s="176"/>
    </row>
    <row r="276" spans="1:8" x14ac:dyDescent="0.2">
      <c r="A276" s="172" t="s">
        <v>2011</v>
      </c>
      <c r="B276" s="187" t="s">
        <v>1576</v>
      </c>
      <c r="C276" s="188" t="s">
        <v>1</v>
      </c>
      <c r="D276" s="189"/>
      <c r="E276" s="189"/>
      <c r="F276" s="189"/>
      <c r="G276" s="189"/>
      <c r="H276" s="189"/>
    </row>
    <row r="277" spans="1:8" x14ac:dyDescent="0.2">
      <c r="A277" s="172" t="s">
        <v>2012</v>
      </c>
      <c r="B277" s="185" t="s">
        <v>1598</v>
      </c>
      <c r="C277" s="172" t="s">
        <v>130</v>
      </c>
      <c r="D277" s="177">
        <v>54</v>
      </c>
      <c r="E277" s="177"/>
      <c r="F277" s="177"/>
      <c r="G277" s="177"/>
      <c r="H277" s="177"/>
    </row>
    <row r="278" spans="1:8" x14ac:dyDescent="0.2">
      <c r="A278" s="172" t="s">
        <v>2013</v>
      </c>
      <c r="B278" s="185" t="s">
        <v>1603</v>
      </c>
      <c r="C278" s="172" t="s">
        <v>130</v>
      </c>
      <c r="D278" s="177">
        <v>42</v>
      </c>
      <c r="E278" s="177"/>
      <c r="F278" s="177"/>
      <c r="G278" s="177"/>
      <c r="H278" s="177"/>
    </row>
    <row r="279" spans="1:8" x14ac:dyDescent="0.2">
      <c r="A279" s="172" t="s">
        <v>2014</v>
      </c>
      <c r="B279" s="185" t="s">
        <v>1604</v>
      </c>
      <c r="C279" s="172" t="s">
        <v>130</v>
      </c>
      <c r="D279" s="177">
        <v>56</v>
      </c>
      <c r="E279" s="177"/>
      <c r="F279" s="177"/>
      <c r="G279" s="177"/>
      <c r="H279" s="177"/>
    </row>
    <row r="280" spans="1:8" x14ac:dyDescent="0.2">
      <c r="A280" s="172" t="s">
        <v>2015</v>
      </c>
      <c r="B280" s="187" t="s">
        <v>1576</v>
      </c>
      <c r="C280" s="188" t="s">
        <v>1</v>
      </c>
      <c r="D280" s="189"/>
      <c r="E280" s="189"/>
      <c r="F280" s="189"/>
      <c r="G280" s="189"/>
      <c r="H280" s="189"/>
    </row>
    <row r="281" spans="1:8" x14ac:dyDescent="0.2">
      <c r="A281" s="172" t="s">
        <v>2016</v>
      </c>
      <c r="B281" s="185" t="s">
        <v>1599</v>
      </c>
      <c r="C281" s="172" t="s">
        <v>130</v>
      </c>
      <c r="D281" s="177">
        <v>171</v>
      </c>
      <c r="E281" s="177"/>
      <c r="F281" s="177"/>
      <c r="G281" s="177"/>
      <c r="H281" s="177"/>
    </row>
    <row r="282" spans="1:8" x14ac:dyDescent="0.2">
      <c r="A282" s="172" t="s">
        <v>2017</v>
      </c>
      <c r="B282" s="185" t="s">
        <v>1605</v>
      </c>
      <c r="C282" s="172" t="s">
        <v>130</v>
      </c>
      <c r="D282" s="177">
        <v>23</v>
      </c>
      <c r="E282" s="177"/>
      <c r="F282" s="177"/>
      <c r="G282" s="177"/>
      <c r="H282" s="177"/>
    </row>
    <row r="283" spans="1:8" x14ac:dyDescent="0.2">
      <c r="A283" s="172" t="s">
        <v>2018</v>
      </c>
      <c r="B283" s="187" t="s">
        <v>1581</v>
      </c>
      <c r="C283" s="188" t="s">
        <v>1</v>
      </c>
      <c r="D283" s="189"/>
      <c r="E283" s="189"/>
      <c r="F283" s="189"/>
      <c r="G283" s="189"/>
      <c r="H283" s="189"/>
    </row>
    <row r="284" spans="1:8" x14ac:dyDescent="0.2">
      <c r="A284" s="172" t="s">
        <v>2019</v>
      </c>
      <c r="B284" s="185" t="s">
        <v>1582</v>
      </c>
      <c r="C284" s="172" t="s">
        <v>130</v>
      </c>
      <c r="D284" s="177">
        <v>131</v>
      </c>
      <c r="E284" s="177"/>
      <c r="F284" s="177"/>
      <c r="G284" s="177"/>
      <c r="H284" s="177"/>
    </row>
    <row r="285" spans="1:8" x14ac:dyDescent="0.2">
      <c r="A285" s="172" t="s">
        <v>2020</v>
      </c>
      <c r="B285" s="185" t="s">
        <v>1583</v>
      </c>
      <c r="C285" s="172" t="s">
        <v>130</v>
      </c>
      <c r="D285" s="177">
        <v>16</v>
      </c>
      <c r="E285" s="177"/>
      <c r="F285" s="177"/>
      <c r="G285" s="177"/>
      <c r="H285" s="177"/>
    </row>
    <row r="286" spans="1:8" x14ac:dyDescent="0.2">
      <c r="A286" s="172" t="s">
        <v>2021</v>
      </c>
      <c r="B286" s="187" t="s">
        <v>1606</v>
      </c>
      <c r="C286" s="188" t="s">
        <v>1</v>
      </c>
      <c r="D286" s="189"/>
      <c r="E286" s="189"/>
      <c r="F286" s="189"/>
      <c r="G286" s="189"/>
      <c r="H286" s="189"/>
    </row>
    <row r="287" spans="1:8" ht="21.75" x14ac:dyDescent="0.2">
      <c r="A287" s="172" t="s">
        <v>2022</v>
      </c>
      <c r="B287" s="185" t="s">
        <v>1607</v>
      </c>
      <c r="C287" s="172" t="s">
        <v>130</v>
      </c>
      <c r="D287" s="177">
        <v>30</v>
      </c>
      <c r="E287" s="177"/>
      <c r="F287" s="177"/>
      <c r="G287" s="177"/>
      <c r="H287" s="177"/>
    </row>
    <row r="288" spans="1:8" x14ac:dyDescent="0.2">
      <c r="A288" s="172" t="s">
        <v>2023</v>
      </c>
      <c r="B288" s="187" t="s">
        <v>1589</v>
      </c>
      <c r="C288" s="188" t="s">
        <v>1</v>
      </c>
      <c r="D288" s="189"/>
      <c r="E288" s="189"/>
      <c r="F288" s="189"/>
      <c r="G288" s="189"/>
      <c r="H288" s="189"/>
    </row>
    <row r="289" spans="1:8" x14ac:dyDescent="0.2">
      <c r="A289" s="172" t="s">
        <v>2024</v>
      </c>
      <c r="B289" s="185" t="s">
        <v>1590</v>
      </c>
      <c r="C289" s="172" t="s">
        <v>646</v>
      </c>
      <c r="D289" s="177">
        <v>110</v>
      </c>
      <c r="E289" s="177"/>
      <c r="F289" s="177"/>
      <c r="G289" s="177"/>
      <c r="H289" s="177"/>
    </row>
    <row r="290" spans="1:8" x14ac:dyDescent="0.2">
      <c r="A290" s="172" t="s">
        <v>2025</v>
      </c>
      <c r="B290" s="187" t="s">
        <v>1608</v>
      </c>
      <c r="C290" s="188" t="s">
        <v>1</v>
      </c>
      <c r="D290" s="189"/>
      <c r="E290" s="189"/>
      <c r="F290" s="189"/>
      <c r="G290" s="189"/>
      <c r="H290" s="189"/>
    </row>
    <row r="291" spans="1:8" x14ac:dyDescent="0.2">
      <c r="A291" s="172" t="s">
        <v>2026</v>
      </c>
      <c r="B291" s="185" t="s">
        <v>1609</v>
      </c>
      <c r="C291" s="172" t="s">
        <v>646</v>
      </c>
      <c r="D291" s="177">
        <v>10</v>
      </c>
      <c r="E291" s="177"/>
      <c r="F291" s="177"/>
      <c r="G291" s="177"/>
      <c r="H291" s="177"/>
    </row>
    <row r="292" spans="1:8" x14ac:dyDescent="0.2">
      <c r="A292" s="172" t="s">
        <v>2027</v>
      </c>
      <c r="B292" s="187" t="s">
        <v>1584</v>
      </c>
      <c r="C292" s="188" t="s">
        <v>1</v>
      </c>
      <c r="D292" s="189"/>
      <c r="E292" s="189"/>
      <c r="F292" s="189"/>
      <c r="G292" s="189"/>
      <c r="H292" s="189"/>
    </row>
    <row r="293" spans="1:8" x14ac:dyDescent="0.2">
      <c r="A293" s="172" t="s">
        <v>2028</v>
      </c>
      <c r="B293" s="185" t="s">
        <v>1585</v>
      </c>
      <c r="C293" s="172" t="s">
        <v>646</v>
      </c>
      <c r="D293" s="177">
        <v>13</v>
      </c>
      <c r="E293" s="177"/>
      <c r="F293" s="177"/>
      <c r="G293" s="177"/>
      <c r="H293" s="177"/>
    </row>
    <row r="294" spans="1:8" x14ac:dyDescent="0.2">
      <c r="A294" s="172" t="s">
        <v>2029</v>
      </c>
      <c r="B294" s="185" t="s">
        <v>1586</v>
      </c>
      <c r="C294" s="172" t="s">
        <v>646</v>
      </c>
      <c r="D294" s="177">
        <v>17</v>
      </c>
      <c r="E294" s="177"/>
      <c r="F294" s="177"/>
      <c r="G294" s="177"/>
      <c r="H294" s="177"/>
    </row>
    <row r="295" spans="1:8" x14ac:dyDescent="0.2">
      <c r="A295" s="172" t="s">
        <v>2030</v>
      </c>
      <c r="B295" s="185" t="s">
        <v>1587</v>
      </c>
      <c r="C295" s="172" t="s">
        <v>646</v>
      </c>
      <c r="D295" s="177">
        <v>6</v>
      </c>
      <c r="E295" s="177"/>
      <c r="F295" s="177"/>
      <c r="G295" s="177"/>
      <c r="H295" s="177"/>
    </row>
    <row r="296" spans="1:8" x14ac:dyDescent="0.2">
      <c r="A296" s="172" t="s">
        <v>2031</v>
      </c>
      <c r="B296" s="185" t="s">
        <v>1588</v>
      </c>
      <c r="C296" s="172" t="s">
        <v>646</v>
      </c>
      <c r="D296" s="177">
        <v>1</v>
      </c>
      <c r="E296" s="177"/>
      <c r="F296" s="177"/>
      <c r="G296" s="177"/>
      <c r="H296" s="177"/>
    </row>
    <row r="297" spans="1:8" x14ac:dyDescent="0.2">
      <c r="A297" s="172" t="s">
        <v>2032</v>
      </c>
      <c r="B297" s="185" t="s">
        <v>1610</v>
      </c>
      <c r="C297" s="172" t="s">
        <v>646</v>
      </c>
      <c r="D297" s="177">
        <v>74</v>
      </c>
      <c r="E297" s="177"/>
      <c r="F297" s="177"/>
      <c r="G297" s="177"/>
      <c r="H297" s="177"/>
    </row>
    <row r="298" spans="1:8" x14ac:dyDescent="0.2">
      <c r="A298" s="172" t="s">
        <v>2033</v>
      </c>
      <c r="B298" s="190" t="s">
        <v>1611</v>
      </c>
      <c r="C298" s="175" t="s">
        <v>1</v>
      </c>
      <c r="D298" s="176"/>
      <c r="E298" s="176"/>
      <c r="F298" s="176"/>
      <c r="G298" s="176"/>
      <c r="H298" s="176"/>
    </row>
    <row r="299" spans="1:8" x14ac:dyDescent="0.2">
      <c r="A299" s="172" t="s">
        <v>2034</v>
      </c>
      <c r="B299" s="185" t="s">
        <v>1</v>
      </c>
      <c r="C299" s="172" t="s">
        <v>1</v>
      </c>
      <c r="D299" s="177"/>
      <c r="E299" s="177"/>
      <c r="F299" s="177"/>
      <c r="G299" s="177"/>
      <c r="H299" s="177"/>
    </row>
    <row r="300" spans="1:8" x14ac:dyDescent="0.2">
      <c r="A300" s="172" t="s">
        <v>2035</v>
      </c>
      <c r="B300" s="190" t="s">
        <v>1612</v>
      </c>
      <c r="C300" s="175" t="s">
        <v>1</v>
      </c>
      <c r="D300" s="176"/>
      <c r="E300" s="176"/>
      <c r="F300" s="176"/>
      <c r="G300" s="176"/>
      <c r="H300" s="176"/>
    </row>
    <row r="301" spans="1:8" x14ac:dyDescent="0.2">
      <c r="A301" s="172" t="s">
        <v>2036</v>
      </c>
      <c r="B301" s="187" t="s">
        <v>1552</v>
      </c>
      <c r="C301" s="188" t="s">
        <v>1</v>
      </c>
      <c r="D301" s="189"/>
      <c r="E301" s="189"/>
      <c r="F301" s="189"/>
      <c r="G301" s="189"/>
      <c r="H301" s="189"/>
    </row>
    <row r="302" spans="1:8" x14ac:dyDescent="0.2">
      <c r="A302" s="172" t="s">
        <v>2037</v>
      </c>
      <c r="B302" s="185" t="s">
        <v>1553</v>
      </c>
      <c r="C302" s="172" t="s">
        <v>646</v>
      </c>
      <c r="D302" s="177">
        <v>1</v>
      </c>
      <c r="E302" s="177"/>
      <c r="F302" s="177"/>
      <c r="G302" s="177"/>
      <c r="H302" s="177"/>
    </row>
    <row r="303" spans="1:8" x14ac:dyDescent="0.2">
      <c r="A303" s="172" t="s">
        <v>2038</v>
      </c>
      <c r="B303" s="187" t="s">
        <v>1613</v>
      </c>
      <c r="C303" s="188" t="s">
        <v>1</v>
      </c>
      <c r="D303" s="189"/>
      <c r="E303" s="189"/>
      <c r="F303" s="189"/>
      <c r="G303" s="189"/>
      <c r="H303" s="189"/>
    </row>
    <row r="304" spans="1:8" x14ac:dyDescent="0.2">
      <c r="A304" s="172" t="s">
        <v>2039</v>
      </c>
      <c r="B304" s="187" t="s">
        <v>1614</v>
      </c>
      <c r="C304" s="188" t="s">
        <v>1</v>
      </c>
      <c r="D304" s="189"/>
      <c r="E304" s="189"/>
      <c r="F304" s="189"/>
      <c r="G304" s="189"/>
      <c r="H304" s="189"/>
    </row>
    <row r="305" spans="1:8" x14ac:dyDescent="0.2">
      <c r="A305" s="172" t="s">
        <v>2040</v>
      </c>
      <c r="B305" s="187" t="s">
        <v>1615</v>
      </c>
      <c r="C305" s="188" t="s">
        <v>1</v>
      </c>
      <c r="D305" s="189"/>
      <c r="E305" s="189"/>
      <c r="F305" s="189"/>
      <c r="G305" s="189"/>
      <c r="H305" s="189"/>
    </row>
    <row r="306" spans="1:8" x14ac:dyDescent="0.2">
      <c r="A306" s="172" t="s">
        <v>2041</v>
      </c>
      <c r="B306" s="185" t="s">
        <v>1616</v>
      </c>
      <c r="C306" s="172" t="s">
        <v>130</v>
      </c>
      <c r="D306" s="177">
        <v>7</v>
      </c>
      <c r="E306" s="177"/>
      <c r="F306" s="177"/>
      <c r="G306" s="177"/>
      <c r="H306" s="177"/>
    </row>
    <row r="307" spans="1:8" x14ac:dyDescent="0.2">
      <c r="A307" s="172" t="s">
        <v>2042</v>
      </c>
      <c r="B307" s="185" t="s">
        <v>1617</v>
      </c>
      <c r="C307" s="172" t="s">
        <v>130</v>
      </c>
      <c r="D307" s="177">
        <v>4</v>
      </c>
      <c r="E307" s="177"/>
      <c r="F307" s="177"/>
      <c r="G307" s="177"/>
      <c r="H307" s="177"/>
    </row>
    <row r="308" spans="1:8" x14ac:dyDescent="0.2">
      <c r="A308" s="172" t="s">
        <v>2043</v>
      </c>
      <c r="B308" s="185" t="s">
        <v>1618</v>
      </c>
      <c r="C308" s="172" t="s">
        <v>130</v>
      </c>
      <c r="D308" s="177">
        <v>8</v>
      </c>
      <c r="E308" s="177"/>
      <c r="F308" s="177"/>
      <c r="G308" s="177"/>
      <c r="H308" s="177"/>
    </row>
    <row r="309" spans="1:8" x14ac:dyDescent="0.2">
      <c r="A309" s="172" t="s">
        <v>2044</v>
      </c>
      <c r="B309" s="187" t="s">
        <v>1619</v>
      </c>
      <c r="C309" s="188" t="s">
        <v>1</v>
      </c>
      <c r="D309" s="189"/>
      <c r="E309" s="189"/>
      <c r="F309" s="189"/>
      <c r="G309" s="189"/>
      <c r="H309" s="189"/>
    </row>
    <row r="310" spans="1:8" x14ac:dyDescent="0.2">
      <c r="A310" s="172" t="s">
        <v>2045</v>
      </c>
      <c r="B310" s="187" t="s">
        <v>1620</v>
      </c>
      <c r="C310" s="188" t="s">
        <v>1</v>
      </c>
      <c r="D310" s="189"/>
      <c r="E310" s="189"/>
      <c r="F310" s="189"/>
      <c r="G310" s="189"/>
      <c r="H310" s="189"/>
    </row>
    <row r="311" spans="1:8" x14ac:dyDescent="0.2">
      <c r="A311" s="172" t="s">
        <v>2046</v>
      </c>
      <c r="B311" s="185" t="s">
        <v>1621</v>
      </c>
      <c r="C311" s="172" t="s">
        <v>646</v>
      </c>
      <c r="D311" s="177">
        <v>4</v>
      </c>
      <c r="E311" s="177"/>
      <c r="F311" s="177"/>
      <c r="G311" s="177"/>
      <c r="H311" s="177"/>
    </row>
    <row r="312" spans="1:8" x14ac:dyDescent="0.2">
      <c r="A312" s="172" t="s">
        <v>2047</v>
      </c>
      <c r="B312" s="187" t="s">
        <v>1619</v>
      </c>
      <c r="C312" s="188" t="s">
        <v>1</v>
      </c>
      <c r="D312" s="189"/>
      <c r="E312" s="189"/>
      <c r="F312" s="189"/>
      <c r="G312" s="189"/>
      <c r="H312" s="189"/>
    </row>
    <row r="313" spans="1:8" x14ac:dyDescent="0.2">
      <c r="A313" s="172" t="s">
        <v>2048</v>
      </c>
      <c r="B313" s="187" t="s">
        <v>1622</v>
      </c>
      <c r="C313" s="188" t="s">
        <v>1</v>
      </c>
      <c r="D313" s="189"/>
      <c r="E313" s="189"/>
      <c r="F313" s="189"/>
      <c r="G313" s="189"/>
      <c r="H313" s="189"/>
    </row>
    <row r="314" spans="1:8" x14ac:dyDescent="0.2">
      <c r="A314" s="172" t="s">
        <v>2049</v>
      </c>
      <c r="B314" s="185" t="s">
        <v>1621</v>
      </c>
      <c r="C314" s="172" t="s">
        <v>646</v>
      </c>
      <c r="D314" s="177">
        <v>4</v>
      </c>
      <c r="E314" s="177"/>
      <c r="F314" s="177"/>
      <c r="G314" s="177"/>
      <c r="H314" s="177"/>
    </row>
    <row r="315" spans="1:8" x14ac:dyDescent="0.2">
      <c r="A315" s="172" t="s">
        <v>2050</v>
      </c>
      <c r="B315" s="187" t="s">
        <v>1623</v>
      </c>
      <c r="C315" s="188" t="s">
        <v>1</v>
      </c>
      <c r="D315" s="189"/>
      <c r="E315" s="189"/>
      <c r="F315" s="189"/>
      <c r="G315" s="189"/>
      <c r="H315" s="189"/>
    </row>
    <row r="316" spans="1:8" x14ac:dyDescent="0.2">
      <c r="A316" s="172" t="s">
        <v>2051</v>
      </c>
      <c r="B316" s="185" t="s">
        <v>1624</v>
      </c>
      <c r="C316" s="172" t="s">
        <v>130</v>
      </c>
      <c r="D316" s="177">
        <v>1</v>
      </c>
      <c r="E316" s="177"/>
      <c r="F316" s="177"/>
      <c r="G316" s="177"/>
      <c r="H316" s="177"/>
    </row>
    <row r="317" spans="1:8" x14ac:dyDescent="0.2">
      <c r="A317" s="172" t="s">
        <v>2052</v>
      </c>
      <c r="B317" s="187" t="s">
        <v>1625</v>
      </c>
      <c r="C317" s="188" t="s">
        <v>1</v>
      </c>
      <c r="D317" s="189"/>
      <c r="E317" s="189"/>
      <c r="F317" s="189"/>
      <c r="G317" s="189"/>
      <c r="H317" s="189"/>
    </row>
    <row r="318" spans="1:8" x14ac:dyDescent="0.2">
      <c r="A318" s="172" t="s">
        <v>2053</v>
      </c>
      <c r="B318" s="185" t="s">
        <v>1626</v>
      </c>
      <c r="C318" s="172" t="s">
        <v>646</v>
      </c>
      <c r="D318" s="177">
        <v>21</v>
      </c>
      <c r="E318" s="177"/>
      <c r="F318" s="177"/>
      <c r="G318" s="177"/>
      <c r="H318" s="177"/>
    </row>
    <row r="319" spans="1:8" x14ac:dyDescent="0.2">
      <c r="A319" s="172" t="s">
        <v>2054</v>
      </c>
      <c r="B319" s="185" t="s">
        <v>1627</v>
      </c>
      <c r="C319" s="172" t="s">
        <v>646</v>
      </c>
      <c r="D319" s="177">
        <v>36</v>
      </c>
      <c r="E319" s="177"/>
      <c r="F319" s="177"/>
      <c r="G319" s="177"/>
      <c r="H319" s="177"/>
    </row>
    <row r="320" spans="1:8" x14ac:dyDescent="0.2">
      <c r="A320" s="172" t="s">
        <v>2055</v>
      </c>
      <c r="B320" s="187" t="s">
        <v>1628</v>
      </c>
      <c r="C320" s="188" t="s">
        <v>1</v>
      </c>
      <c r="D320" s="189"/>
      <c r="E320" s="189"/>
      <c r="F320" s="189"/>
      <c r="G320" s="189"/>
      <c r="H320" s="189"/>
    </row>
    <row r="321" spans="1:8" ht="21.75" x14ac:dyDescent="0.2">
      <c r="A321" s="172" t="s">
        <v>2056</v>
      </c>
      <c r="B321" s="185" t="s">
        <v>1629</v>
      </c>
      <c r="C321" s="172" t="s">
        <v>130</v>
      </c>
      <c r="D321" s="177">
        <v>8</v>
      </c>
      <c r="E321" s="177"/>
      <c r="F321" s="177"/>
      <c r="G321" s="177"/>
      <c r="H321" s="177"/>
    </row>
    <row r="322" spans="1:8" ht="21.75" x14ac:dyDescent="0.2">
      <c r="A322" s="172" t="s">
        <v>2057</v>
      </c>
      <c r="B322" s="185" t="s">
        <v>1630</v>
      </c>
      <c r="C322" s="172" t="s">
        <v>130</v>
      </c>
      <c r="D322" s="177">
        <v>5</v>
      </c>
      <c r="E322" s="177"/>
      <c r="F322" s="177"/>
      <c r="G322" s="177"/>
      <c r="H322" s="177"/>
    </row>
    <row r="323" spans="1:8" x14ac:dyDescent="0.2">
      <c r="A323" s="172" t="s">
        <v>2058</v>
      </c>
      <c r="B323" s="187" t="s">
        <v>1631</v>
      </c>
      <c r="C323" s="188" t="s">
        <v>1</v>
      </c>
      <c r="D323" s="189"/>
      <c r="E323" s="189"/>
      <c r="F323" s="189"/>
      <c r="G323" s="189"/>
      <c r="H323" s="189"/>
    </row>
    <row r="324" spans="1:8" x14ac:dyDescent="0.2">
      <c r="A324" s="172" t="s">
        <v>2059</v>
      </c>
      <c r="B324" s="185" t="s">
        <v>1632</v>
      </c>
      <c r="C324" s="172" t="s">
        <v>130</v>
      </c>
      <c r="D324" s="177">
        <v>45</v>
      </c>
      <c r="E324" s="177"/>
      <c r="F324" s="177"/>
      <c r="G324" s="177"/>
      <c r="H324" s="177"/>
    </row>
    <row r="325" spans="1:8" x14ac:dyDescent="0.2">
      <c r="A325" s="172" t="s">
        <v>2060</v>
      </c>
      <c r="B325" s="187" t="s">
        <v>1633</v>
      </c>
      <c r="C325" s="188" t="s">
        <v>1</v>
      </c>
      <c r="D325" s="189"/>
      <c r="E325" s="189"/>
      <c r="F325" s="189"/>
      <c r="G325" s="189"/>
      <c r="H325" s="189"/>
    </row>
    <row r="326" spans="1:8" x14ac:dyDescent="0.2">
      <c r="A326" s="172" t="s">
        <v>2061</v>
      </c>
      <c r="B326" s="185" t="s">
        <v>1634</v>
      </c>
      <c r="C326" s="172" t="s">
        <v>130</v>
      </c>
      <c r="D326" s="177">
        <v>30</v>
      </c>
      <c r="E326" s="177"/>
      <c r="F326" s="177"/>
      <c r="G326" s="177"/>
      <c r="H326" s="177"/>
    </row>
    <row r="327" spans="1:8" ht="23.25" x14ac:dyDescent="0.2">
      <c r="A327" s="172" t="s">
        <v>2062</v>
      </c>
      <c r="B327" s="187" t="s">
        <v>1635</v>
      </c>
      <c r="C327" s="188" t="s">
        <v>1</v>
      </c>
      <c r="D327" s="189"/>
      <c r="E327" s="189"/>
      <c r="F327" s="189"/>
      <c r="G327" s="189"/>
      <c r="H327" s="189"/>
    </row>
    <row r="328" spans="1:8" ht="21.75" x14ac:dyDescent="0.2">
      <c r="A328" s="172" t="s">
        <v>2063</v>
      </c>
      <c r="B328" s="185" t="s">
        <v>2064</v>
      </c>
      <c r="C328" s="172" t="s">
        <v>130</v>
      </c>
      <c r="D328" s="177">
        <v>6</v>
      </c>
      <c r="E328" s="177"/>
      <c r="F328" s="177"/>
      <c r="G328" s="177"/>
      <c r="H328" s="177"/>
    </row>
    <row r="329" spans="1:8" x14ac:dyDescent="0.2">
      <c r="A329" s="172" t="s">
        <v>2065</v>
      </c>
      <c r="B329" s="187" t="s">
        <v>1636</v>
      </c>
      <c r="C329" s="188" t="s">
        <v>1</v>
      </c>
      <c r="D329" s="189"/>
      <c r="E329" s="189"/>
      <c r="F329" s="189"/>
      <c r="G329" s="189"/>
      <c r="H329" s="189"/>
    </row>
    <row r="330" spans="1:8" x14ac:dyDescent="0.2">
      <c r="A330" s="172" t="s">
        <v>2066</v>
      </c>
      <c r="B330" s="185" t="s">
        <v>1637</v>
      </c>
      <c r="C330" s="172" t="s">
        <v>646</v>
      </c>
      <c r="D330" s="177">
        <v>7</v>
      </c>
      <c r="E330" s="177"/>
      <c r="F330" s="177"/>
      <c r="G330" s="177"/>
      <c r="H330" s="177"/>
    </row>
    <row r="331" spans="1:8" x14ac:dyDescent="0.2">
      <c r="A331" s="172" t="s">
        <v>2067</v>
      </c>
      <c r="B331" s="185" t="s">
        <v>1638</v>
      </c>
      <c r="C331" s="172" t="s">
        <v>646</v>
      </c>
      <c r="D331" s="177">
        <v>1</v>
      </c>
      <c r="E331" s="177"/>
      <c r="F331" s="177"/>
      <c r="G331" s="177"/>
      <c r="H331" s="177"/>
    </row>
    <row r="332" spans="1:8" x14ac:dyDescent="0.2">
      <c r="A332" s="172" t="s">
        <v>2068</v>
      </c>
      <c r="B332" s="190" t="s">
        <v>1639</v>
      </c>
      <c r="C332" s="175" t="s">
        <v>1</v>
      </c>
      <c r="D332" s="176"/>
      <c r="E332" s="176"/>
      <c r="F332" s="176"/>
      <c r="G332" s="176"/>
      <c r="H332" s="176"/>
    </row>
    <row r="333" spans="1:8" x14ac:dyDescent="0.2">
      <c r="A333" s="172" t="s">
        <v>2069</v>
      </c>
      <c r="B333" s="185" t="s">
        <v>1</v>
      </c>
      <c r="C333" s="172" t="s">
        <v>1</v>
      </c>
      <c r="D333" s="177"/>
      <c r="E333" s="177"/>
      <c r="F333" s="177"/>
      <c r="G333" s="177"/>
      <c r="H333" s="177"/>
    </row>
    <row r="334" spans="1:8" ht="23.25" x14ac:dyDescent="0.2">
      <c r="A334" s="172" t="s">
        <v>2070</v>
      </c>
      <c r="B334" s="190" t="s">
        <v>1640</v>
      </c>
      <c r="C334" s="175" t="s">
        <v>1</v>
      </c>
      <c r="D334" s="176"/>
      <c r="E334" s="176"/>
      <c r="F334" s="176"/>
      <c r="G334" s="176"/>
      <c r="H334" s="176"/>
    </row>
    <row r="335" spans="1:8" x14ac:dyDescent="0.2">
      <c r="A335" s="172" t="s">
        <v>2071</v>
      </c>
      <c r="B335" s="187" t="s">
        <v>1641</v>
      </c>
      <c r="C335" s="188" t="s">
        <v>1</v>
      </c>
      <c r="D335" s="189"/>
      <c r="E335" s="189"/>
      <c r="F335" s="189"/>
      <c r="G335" s="189"/>
      <c r="H335" s="189"/>
    </row>
    <row r="336" spans="1:8" x14ac:dyDescent="0.2">
      <c r="A336" s="172" t="s">
        <v>2072</v>
      </c>
      <c r="B336" s="185" t="s">
        <v>1642</v>
      </c>
      <c r="C336" s="172" t="s">
        <v>130</v>
      </c>
      <c r="D336" s="177">
        <v>15</v>
      </c>
      <c r="E336" s="177"/>
      <c r="F336" s="177"/>
      <c r="G336" s="177"/>
      <c r="H336" s="177"/>
    </row>
    <row r="337" spans="1:8" x14ac:dyDescent="0.2">
      <c r="A337" s="172" t="s">
        <v>2073</v>
      </c>
      <c r="B337" s="185" t="s">
        <v>1643</v>
      </c>
      <c r="C337" s="172" t="s">
        <v>130</v>
      </c>
      <c r="D337" s="177">
        <v>25</v>
      </c>
      <c r="E337" s="177"/>
      <c r="F337" s="177"/>
      <c r="G337" s="177"/>
      <c r="H337" s="177"/>
    </row>
    <row r="338" spans="1:8" x14ac:dyDescent="0.2">
      <c r="A338" s="172" t="s">
        <v>2074</v>
      </c>
      <c r="B338" s="187" t="s">
        <v>1644</v>
      </c>
      <c r="C338" s="188" t="s">
        <v>1</v>
      </c>
      <c r="D338" s="189"/>
      <c r="E338" s="189"/>
      <c r="F338" s="189"/>
      <c r="G338" s="189"/>
      <c r="H338" s="189"/>
    </row>
    <row r="339" spans="1:8" x14ac:dyDescent="0.2">
      <c r="A339" s="172" t="s">
        <v>2075</v>
      </c>
      <c r="B339" s="187" t="s">
        <v>1645</v>
      </c>
      <c r="C339" s="188" t="s">
        <v>1</v>
      </c>
      <c r="D339" s="189"/>
      <c r="E339" s="189"/>
      <c r="F339" s="189"/>
      <c r="G339" s="189"/>
      <c r="H339" s="189"/>
    </row>
    <row r="340" spans="1:8" x14ac:dyDescent="0.2">
      <c r="A340" s="172" t="s">
        <v>2076</v>
      </c>
      <c r="B340" s="185" t="s">
        <v>1646</v>
      </c>
      <c r="C340" s="172" t="s">
        <v>130</v>
      </c>
      <c r="D340" s="177">
        <v>18</v>
      </c>
      <c r="E340" s="177"/>
      <c r="F340" s="177"/>
      <c r="G340" s="177"/>
      <c r="H340" s="177"/>
    </row>
    <row r="341" spans="1:8" x14ac:dyDescent="0.2">
      <c r="A341" s="172" t="s">
        <v>2077</v>
      </c>
      <c r="B341" s="187" t="s">
        <v>1647</v>
      </c>
      <c r="C341" s="188" t="s">
        <v>1</v>
      </c>
      <c r="D341" s="189"/>
      <c r="E341" s="189"/>
      <c r="F341" s="189"/>
      <c r="G341" s="189"/>
      <c r="H341" s="189"/>
    </row>
    <row r="342" spans="1:8" x14ac:dyDescent="0.2">
      <c r="A342" s="172" t="s">
        <v>2078</v>
      </c>
      <c r="B342" s="185" t="s">
        <v>1648</v>
      </c>
      <c r="C342" s="172" t="s">
        <v>646</v>
      </c>
      <c r="D342" s="177">
        <v>2</v>
      </c>
      <c r="E342" s="177"/>
      <c r="F342" s="177"/>
      <c r="G342" s="177"/>
      <c r="H342" s="177"/>
    </row>
    <row r="343" spans="1:8" x14ac:dyDescent="0.2">
      <c r="A343" s="172" t="s">
        <v>2079</v>
      </c>
      <c r="B343" s="187" t="s">
        <v>1649</v>
      </c>
      <c r="C343" s="188" t="s">
        <v>1</v>
      </c>
      <c r="D343" s="189"/>
      <c r="E343" s="189"/>
      <c r="F343" s="189"/>
      <c r="G343" s="189"/>
      <c r="H343" s="189"/>
    </row>
    <row r="344" spans="1:8" x14ac:dyDescent="0.2">
      <c r="A344" s="172" t="s">
        <v>2080</v>
      </c>
      <c r="B344" s="185" t="s">
        <v>1650</v>
      </c>
      <c r="C344" s="172" t="s">
        <v>646</v>
      </c>
      <c r="D344" s="177">
        <v>3</v>
      </c>
      <c r="E344" s="177"/>
      <c r="F344" s="177"/>
      <c r="G344" s="177"/>
      <c r="H344" s="177"/>
    </row>
    <row r="345" spans="1:8" x14ac:dyDescent="0.2">
      <c r="A345" s="172" t="s">
        <v>2081</v>
      </c>
      <c r="B345" s="185" t="s">
        <v>1651</v>
      </c>
      <c r="C345" s="172" t="s">
        <v>646</v>
      </c>
      <c r="D345" s="177">
        <v>5</v>
      </c>
      <c r="E345" s="177"/>
      <c r="F345" s="177"/>
      <c r="G345" s="177"/>
      <c r="H345" s="177"/>
    </row>
    <row r="346" spans="1:8" x14ac:dyDescent="0.2">
      <c r="A346" s="172" t="s">
        <v>2082</v>
      </c>
      <c r="B346" s="187" t="s">
        <v>1652</v>
      </c>
      <c r="C346" s="188" t="s">
        <v>1</v>
      </c>
      <c r="D346" s="189"/>
      <c r="E346" s="189"/>
      <c r="F346" s="189"/>
      <c r="G346" s="189"/>
      <c r="H346" s="189"/>
    </row>
    <row r="347" spans="1:8" x14ac:dyDescent="0.2">
      <c r="A347" s="172" t="s">
        <v>2083</v>
      </c>
      <c r="B347" s="185" t="s">
        <v>1653</v>
      </c>
      <c r="C347" s="172" t="s">
        <v>646</v>
      </c>
      <c r="D347" s="177">
        <v>30</v>
      </c>
      <c r="E347" s="177"/>
      <c r="F347" s="177"/>
      <c r="G347" s="177"/>
      <c r="H347" s="177"/>
    </row>
    <row r="348" spans="1:8" x14ac:dyDescent="0.2">
      <c r="A348" s="172" t="s">
        <v>2084</v>
      </c>
      <c r="B348" s="185" t="s">
        <v>1654</v>
      </c>
      <c r="C348" s="172" t="s">
        <v>646</v>
      </c>
      <c r="D348" s="177">
        <v>15</v>
      </c>
      <c r="E348" s="177"/>
      <c r="F348" s="177"/>
      <c r="G348" s="177"/>
      <c r="H348" s="177"/>
    </row>
    <row r="349" spans="1:8" x14ac:dyDescent="0.2">
      <c r="A349" s="172" t="s">
        <v>2085</v>
      </c>
      <c r="B349" s="187" t="s">
        <v>1538</v>
      </c>
      <c r="C349" s="188" t="s">
        <v>1</v>
      </c>
      <c r="D349" s="189"/>
      <c r="E349" s="189"/>
      <c r="F349" s="189"/>
      <c r="G349" s="189"/>
      <c r="H349" s="189"/>
    </row>
    <row r="350" spans="1:8" x14ac:dyDescent="0.2">
      <c r="A350" s="172" t="s">
        <v>2086</v>
      </c>
      <c r="B350" s="185" t="s">
        <v>1655</v>
      </c>
      <c r="C350" s="172" t="s">
        <v>906</v>
      </c>
      <c r="D350" s="177">
        <v>8</v>
      </c>
      <c r="E350" s="177"/>
      <c r="F350" s="177"/>
      <c r="G350" s="177"/>
      <c r="H350" s="177"/>
    </row>
    <row r="351" spans="1:8" ht="23.25" x14ac:dyDescent="0.2">
      <c r="A351" s="172" t="s">
        <v>2087</v>
      </c>
      <c r="B351" s="190" t="s">
        <v>1656</v>
      </c>
      <c r="C351" s="175" t="s">
        <v>1</v>
      </c>
      <c r="D351" s="176"/>
      <c r="E351" s="176"/>
      <c r="F351" s="176"/>
      <c r="G351" s="176"/>
      <c r="H351" s="176"/>
    </row>
    <row r="352" spans="1:8" x14ac:dyDescent="0.2">
      <c r="A352" s="172" t="s">
        <v>2088</v>
      </c>
      <c r="B352" s="185" t="s">
        <v>1</v>
      </c>
      <c r="C352" s="172" t="s">
        <v>1</v>
      </c>
      <c r="D352" s="177"/>
      <c r="E352" s="177"/>
      <c r="F352" s="177"/>
      <c r="G352" s="177"/>
      <c r="H352" s="177"/>
    </row>
    <row r="353" spans="1:8" x14ac:dyDescent="0.2">
      <c r="A353" s="172" t="s">
        <v>2089</v>
      </c>
      <c r="B353" s="190" t="s">
        <v>1657</v>
      </c>
      <c r="C353" s="175" t="s">
        <v>1</v>
      </c>
      <c r="D353" s="176"/>
      <c r="E353" s="176"/>
      <c r="F353" s="176"/>
      <c r="G353" s="176"/>
      <c r="H353" s="176"/>
    </row>
    <row r="354" spans="1:8" x14ac:dyDescent="0.2">
      <c r="A354" s="172" t="s">
        <v>2090</v>
      </c>
      <c r="B354" s="187" t="s">
        <v>1658</v>
      </c>
      <c r="C354" s="188" t="s">
        <v>1</v>
      </c>
      <c r="D354" s="189"/>
      <c r="E354" s="189"/>
      <c r="F354" s="189"/>
      <c r="G354" s="189"/>
      <c r="H354" s="189"/>
    </row>
    <row r="355" spans="1:8" ht="21.75" x14ac:dyDescent="0.2">
      <c r="A355" s="172" t="s">
        <v>2091</v>
      </c>
      <c r="B355" s="185" t="s">
        <v>2092</v>
      </c>
      <c r="C355" s="172" t="s">
        <v>646</v>
      </c>
      <c r="D355" s="177">
        <v>1</v>
      </c>
      <c r="E355" s="177"/>
      <c r="F355" s="177"/>
      <c r="G355" s="177"/>
      <c r="H355" s="177"/>
    </row>
    <row r="356" spans="1:8" x14ac:dyDescent="0.2">
      <c r="A356" s="172" t="s">
        <v>2093</v>
      </c>
      <c r="B356" s="190" t="s">
        <v>1659</v>
      </c>
      <c r="C356" s="175" t="s">
        <v>1</v>
      </c>
      <c r="D356" s="176"/>
      <c r="E356" s="176"/>
      <c r="F356" s="176"/>
      <c r="G356" s="176"/>
      <c r="H356" s="176"/>
    </row>
    <row r="357" spans="1:8" x14ac:dyDescent="0.2">
      <c r="A357" s="172" t="s">
        <v>2094</v>
      </c>
      <c r="B357" s="185" t="s">
        <v>1</v>
      </c>
      <c r="C357" s="172" t="s">
        <v>1</v>
      </c>
      <c r="D357" s="177"/>
      <c r="E357" s="177"/>
      <c r="F357" s="177"/>
      <c r="G357" s="177"/>
      <c r="H357" s="177"/>
    </row>
    <row r="358" spans="1:8" ht="23.25" x14ac:dyDescent="0.2">
      <c r="A358" s="172" t="s">
        <v>2095</v>
      </c>
      <c r="B358" s="190" t="s">
        <v>1660</v>
      </c>
      <c r="C358" s="175" t="s">
        <v>1</v>
      </c>
      <c r="D358" s="176"/>
      <c r="E358" s="176"/>
      <c r="F358" s="176"/>
      <c r="G358" s="176"/>
      <c r="H358" s="176"/>
    </row>
    <row r="359" spans="1:8" x14ac:dyDescent="0.2">
      <c r="A359" s="172" t="s">
        <v>2096</v>
      </c>
      <c r="B359" s="187" t="s">
        <v>1538</v>
      </c>
      <c r="C359" s="188" t="s">
        <v>1</v>
      </c>
      <c r="D359" s="189"/>
      <c r="E359" s="189"/>
      <c r="F359" s="189"/>
      <c r="G359" s="189"/>
      <c r="H359" s="189"/>
    </row>
    <row r="360" spans="1:8" x14ac:dyDescent="0.2">
      <c r="A360" s="172" t="s">
        <v>2097</v>
      </c>
      <c r="B360" s="185" t="s">
        <v>1661</v>
      </c>
      <c r="C360" s="172" t="s">
        <v>906</v>
      </c>
      <c r="D360" s="177">
        <v>2</v>
      </c>
      <c r="E360" s="177"/>
      <c r="F360" s="177"/>
      <c r="G360" s="177"/>
      <c r="H360" s="177"/>
    </row>
    <row r="361" spans="1:8" x14ac:dyDescent="0.2">
      <c r="A361" s="172" t="s">
        <v>2098</v>
      </c>
      <c r="B361" s="185" t="s">
        <v>1539</v>
      </c>
      <c r="C361" s="172" t="s">
        <v>906</v>
      </c>
      <c r="D361" s="177">
        <v>3</v>
      </c>
      <c r="E361" s="177"/>
      <c r="F361" s="177"/>
      <c r="G361" s="177"/>
      <c r="H361" s="177"/>
    </row>
    <row r="362" spans="1:8" ht="34.5" x14ac:dyDescent="0.2">
      <c r="A362" s="172" t="s">
        <v>2099</v>
      </c>
      <c r="B362" s="187" t="s">
        <v>1540</v>
      </c>
      <c r="C362" s="188" t="s">
        <v>1</v>
      </c>
      <c r="D362" s="189"/>
      <c r="E362" s="189"/>
      <c r="F362" s="189"/>
      <c r="G362" s="189"/>
      <c r="H362" s="189"/>
    </row>
    <row r="363" spans="1:8" x14ac:dyDescent="0.2">
      <c r="A363" s="172" t="s">
        <v>2100</v>
      </c>
      <c r="B363" s="185" t="s">
        <v>1537</v>
      </c>
      <c r="C363" s="172" t="s">
        <v>646</v>
      </c>
      <c r="D363" s="177">
        <v>1</v>
      </c>
      <c r="E363" s="177"/>
      <c r="F363" s="177"/>
      <c r="G363" s="177"/>
      <c r="H363" s="177"/>
    </row>
    <row r="364" spans="1:8" ht="23.25" x14ac:dyDescent="0.2">
      <c r="A364" s="172" t="s">
        <v>2101</v>
      </c>
      <c r="B364" s="190" t="s">
        <v>1662</v>
      </c>
      <c r="C364" s="175" t="s">
        <v>1</v>
      </c>
      <c r="D364" s="176"/>
      <c r="E364" s="176"/>
      <c r="F364" s="176"/>
      <c r="G364" s="176"/>
      <c r="H364" s="176"/>
    </row>
    <row r="365" spans="1:8" x14ac:dyDescent="0.2">
      <c r="A365" s="172" t="s">
        <v>2102</v>
      </c>
      <c r="B365" s="185" t="s">
        <v>1</v>
      </c>
      <c r="C365" s="172" t="s">
        <v>1</v>
      </c>
      <c r="D365" s="177"/>
      <c r="E365" s="177"/>
      <c r="F365" s="177"/>
      <c r="G365" s="177"/>
      <c r="H365" s="177"/>
    </row>
    <row r="366" spans="1:8" x14ac:dyDescent="0.2">
      <c r="A366" s="172" t="s">
        <v>2103</v>
      </c>
      <c r="B366" s="190" t="s">
        <v>1663</v>
      </c>
      <c r="C366" s="175" t="s">
        <v>1</v>
      </c>
      <c r="D366" s="176"/>
      <c r="E366" s="176"/>
      <c r="F366" s="176"/>
      <c r="G366" s="176"/>
      <c r="H366" s="176"/>
    </row>
    <row r="367" spans="1:8" x14ac:dyDescent="0.2">
      <c r="A367" s="172" t="s">
        <v>2104</v>
      </c>
      <c r="B367" s="187" t="s">
        <v>1538</v>
      </c>
      <c r="C367" s="188" t="s">
        <v>1</v>
      </c>
      <c r="D367" s="189"/>
      <c r="E367" s="189"/>
      <c r="F367" s="189"/>
      <c r="G367" s="189"/>
      <c r="H367" s="189"/>
    </row>
    <row r="368" spans="1:8" x14ac:dyDescent="0.2">
      <c r="A368" s="172" t="s">
        <v>2105</v>
      </c>
      <c r="B368" s="185" t="s">
        <v>1661</v>
      </c>
      <c r="C368" s="172" t="s">
        <v>906</v>
      </c>
      <c r="D368" s="177">
        <v>0.5</v>
      </c>
      <c r="E368" s="177"/>
      <c r="F368" s="177"/>
      <c r="G368" s="177"/>
      <c r="H368" s="177"/>
    </row>
    <row r="369" spans="1:8" x14ac:dyDescent="0.2">
      <c r="A369" s="172" t="s">
        <v>2106</v>
      </c>
      <c r="B369" s="185" t="s">
        <v>1539</v>
      </c>
      <c r="C369" s="172" t="s">
        <v>906</v>
      </c>
      <c r="D369" s="177">
        <v>2</v>
      </c>
      <c r="E369" s="177"/>
      <c r="F369" s="177"/>
      <c r="G369" s="177"/>
      <c r="H369" s="177"/>
    </row>
    <row r="370" spans="1:8" x14ac:dyDescent="0.2">
      <c r="A370" s="172" t="s">
        <v>2107</v>
      </c>
      <c r="B370" s="185" t="s">
        <v>1664</v>
      </c>
      <c r="C370" s="172" t="s">
        <v>906</v>
      </c>
      <c r="D370" s="177">
        <v>4</v>
      </c>
      <c r="E370" s="177"/>
      <c r="F370" s="177"/>
      <c r="G370" s="177"/>
      <c r="H370" s="177"/>
    </row>
    <row r="371" spans="1:8" x14ac:dyDescent="0.2">
      <c r="A371" s="172" t="s">
        <v>2108</v>
      </c>
      <c r="B371" s="185" t="s">
        <v>1665</v>
      </c>
      <c r="C371" s="172" t="s">
        <v>906</v>
      </c>
      <c r="D371" s="177">
        <v>8</v>
      </c>
      <c r="E371" s="177"/>
      <c r="F371" s="177"/>
      <c r="G371" s="177"/>
      <c r="H371" s="177"/>
    </row>
    <row r="372" spans="1:8" x14ac:dyDescent="0.2">
      <c r="A372" s="172" t="s">
        <v>2109</v>
      </c>
      <c r="B372" s="185" t="s">
        <v>1666</v>
      </c>
      <c r="C372" s="172" t="s">
        <v>906</v>
      </c>
      <c r="D372" s="177">
        <v>4</v>
      </c>
      <c r="E372" s="177"/>
      <c r="F372" s="177"/>
      <c r="G372" s="177"/>
      <c r="H372" s="177"/>
    </row>
    <row r="373" spans="1:8" x14ac:dyDescent="0.2">
      <c r="A373" s="172" t="s">
        <v>2110</v>
      </c>
      <c r="B373" s="185" t="s">
        <v>1667</v>
      </c>
      <c r="C373" s="172" t="s">
        <v>906</v>
      </c>
      <c r="D373" s="177">
        <v>2</v>
      </c>
      <c r="E373" s="177"/>
      <c r="F373" s="177"/>
      <c r="G373" s="177"/>
      <c r="H373" s="177"/>
    </row>
    <row r="374" spans="1:8" x14ac:dyDescent="0.2">
      <c r="A374" s="172" t="s">
        <v>2111</v>
      </c>
      <c r="B374" s="185" t="s">
        <v>1655</v>
      </c>
      <c r="C374" s="172" t="s">
        <v>906</v>
      </c>
      <c r="D374" s="177">
        <v>10</v>
      </c>
      <c r="E374" s="177"/>
      <c r="F374" s="177"/>
      <c r="G374" s="177"/>
      <c r="H374" s="177"/>
    </row>
    <row r="375" spans="1:8" x14ac:dyDescent="0.2">
      <c r="A375" s="172" t="s">
        <v>2112</v>
      </c>
      <c r="B375" s="187" t="s">
        <v>1668</v>
      </c>
      <c r="C375" s="188" t="s">
        <v>1</v>
      </c>
      <c r="D375" s="189"/>
      <c r="E375" s="189"/>
      <c r="F375" s="189"/>
      <c r="G375" s="189"/>
      <c r="H375" s="189"/>
    </row>
    <row r="376" spans="1:8" x14ac:dyDescent="0.2">
      <c r="A376" s="172" t="s">
        <v>2113</v>
      </c>
      <c r="B376" s="185" t="s">
        <v>1669</v>
      </c>
      <c r="C376" s="172" t="s">
        <v>906</v>
      </c>
      <c r="D376" s="177">
        <v>3</v>
      </c>
      <c r="E376" s="177"/>
      <c r="F376" s="177"/>
      <c r="G376" s="177"/>
      <c r="H376" s="177"/>
    </row>
    <row r="377" spans="1:8" x14ac:dyDescent="0.2">
      <c r="A377" s="172" t="s">
        <v>2114</v>
      </c>
      <c r="B377" s="187" t="s">
        <v>1591</v>
      </c>
      <c r="C377" s="188" t="s">
        <v>1</v>
      </c>
      <c r="D377" s="189"/>
      <c r="E377" s="189"/>
      <c r="F377" s="189"/>
      <c r="G377" s="189"/>
      <c r="H377" s="189"/>
    </row>
    <row r="378" spans="1:8" x14ac:dyDescent="0.2">
      <c r="A378" s="172" t="s">
        <v>2115</v>
      </c>
      <c r="B378" s="185" t="s">
        <v>1592</v>
      </c>
      <c r="C378" s="172" t="s">
        <v>906</v>
      </c>
      <c r="D378" s="177">
        <v>4</v>
      </c>
      <c r="E378" s="177"/>
      <c r="F378" s="177"/>
      <c r="G378" s="177"/>
      <c r="H378" s="177"/>
    </row>
    <row r="379" spans="1:8" x14ac:dyDescent="0.2">
      <c r="A379" s="172" t="s">
        <v>2116</v>
      </c>
      <c r="B379" s="187" t="s">
        <v>1670</v>
      </c>
      <c r="C379" s="188" t="s">
        <v>1</v>
      </c>
      <c r="D379" s="189"/>
      <c r="E379" s="189"/>
      <c r="F379" s="189"/>
      <c r="G379" s="189"/>
      <c r="H379" s="189"/>
    </row>
    <row r="380" spans="1:8" x14ac:dyDescent="0.2">
      <c r="A380" s="172" t="s">
        <v>2117</v>
      </c>
      <c r="B380" s="187" t="s">
        <v>1671</v>
      </c>
      <c r="C380" s="188" t="s">
        <v>1</v>
      </c>
      <c r="D380" s="189"/>
      <c r="E380" s="189"/>
      <c r="F380" s="189"/>
      <c r="G380" s="189"/>
      <c r="H380" s="189"/>
    </row>
    <row r="381" spans="1:8" x14ac:dyDescent="0.2">
      <c r="A381" s="172" t="s">
        <v>2118</v>
      </c>
      <c r="B381" s="185" t="s">
        <v>1672</v>
      </c>
      <c r="C381" s="172" t="s">
        <v>906</v>
      </c>
      <c r="D381" s="177">
        <v>8.5</v>
      </c>
      <c r="E381" s="177"/>
      <c r="F381" s="177"/>
      <c r="G381" s="177"/>
      <c r="H381" s="177"/>
    </row>
    <row r="382" spans="1:8" x14ac:dyDescent="0.2">
      <c r="A382" s="172" t="s">
        <v>2119</v>
      </c>
      <c r="B382" s="185" t="s">
        <v>1673</v>
      </c>
      <c r="C382" s="172" t="s">
        <v>906</v>
      </c>
      <c r="D382" s="177">
        <v>2</v>
      </c>
      <c r="E382" s="177"/>
      <c r="F382" s="177"/>
      <c r="G382" s="177"/>
      <c r="H382" s="177"/>
    </row>
    <row r="383" spans="1:8" x14ac:dyDescent="0.2">
      <c r="A383" s="172" t="s">
        <v>2120</v>
      </c>
      <c r="B383" s="187" t="s">
        <v>1674</v>
      </c>
      <c r="C383" s="188" t="s">
        <v>1</v>
      </c>
      <c r="D383" s="189"/>
      <c r="E383" s="189"/>
      <c r="F383" s="189"/>
      <c r="G383" s="189"/>
      <c r="H383" s="189"/>
    </row>
    <row r="384" spans="1:8" ht="32.25" x14ac:dyDescent="0.2">
      <c r="A384" s="172" t="s">
        <v>2121</v>
      </c>
      <c r="B384" s="185" t="s">
        <v>1675</v>
      </c>
      <c r="C384" s="172" t="s">
        <v>164</v>
      </c>
      <c r="D384" s="177">
        <v>1</v>
      </c>
      <c r="E384" s="177"/>
      <c r="F384" s="177"/>
      <c r="G384" s="177"/>
      <c r="H384" s="177"/>
    </row>
    <row r="385" spans="1:8" x14ac:dyDescent="0.2">
      <c r="A385" s="172" t="s">
        <v>2122</v>
      </c>
      <c r="B385" s="187" t="s">
        <v>1676</v>
      </c>
      <c r="C385" s="188" t="s">
        <v>1</v>
      </c>
      <c r="D385" s="189"/>
      <c r="E385" s="189"/>
      <c r="F385" s="189"/>
      <c r="G385" s="189"/>
      <c r="H385" s="189"/>
    </row>
    <row r="386" spans="1:8" ht="53.25" x14ac:dyDescent="0.2">
      <c r="A386" s="172" t="s">
        <v>2123</v>
      </c>
      <c r="B386" s="185" t="s">
        <v>1677</v>
      </c>
      <c r="C386" s="172" t="s">
        <v>164</v>
      </c>
      <c r="D386" s="177">
        <v>1</v>
      </c>
      <c r="E386" s="177"/>
      <c r="F386" s="177"/>
      <c r="G386" s="177"/>
      <c r="H386" s="177"/>
    </row>
    <row r="387" spans="1:8" x14ac:dyDescent="0.2">
      <c r="A387" s="172" t="s">
        <v>2124</v>
      </c>
      <c r="B387" s="187" t="s">
        <v>1079</v>
      </c>
      <c r="C387" s="188" t="s">
        <v>1</v>
      </c>
      <c r="D387" s="189"/>
      <c r="E387" s="189"/>
      <c r="F387" s="189"/>
      <c r="G387" s="189"/>
      <c r="H387" s="189"/>
    </row>
    <row r="388" spans="1:8" ht="32.25" x14ac:dyDescent="0.2">
      <c r="A388" s="172" t="s">
        <v>2125</v>
      </c>
      <c r="B388" s="185" t="s">
        <v>1678</v>
      </c>
      <c r="C388" s="172" t="s">
        <v>164</v>
      </c>
      <c r="D388" s="177">
        <v>1</v>
      </c>
      <c r="E388" s="177"/>
      <c r="F388" s="177"/>
      <c r="G388" s="177"/>
      <c r="H388" s="177"/>
    </row>
    <row r="389" spans="1:8" x14ac:dyDescent="0.2">
      <c r="A389" s="172" t="s">
        <v>2126</v>
      </c>
      <c r="B389" s="187" t="s">
        <v>1679</v>
      </c>
      <c r="C389" s="188" t="s">
        <v>1</v>
      </c>
      <c r="D389" s="189"/>
      <c r="E389" s="189"/>
      <c r="F389" s="189"/>
      <c r="G389" s="189"/>
      <c r="H389" s="189"/>
    </row>
    <row r="390" spans="1:8" x14ac:dyDescent="0.2">
      <c r="A390" s="172" t="s">
        <v>2127</v>
      </c>
      <c r="B390" s="185" t="s">
        <v>1680</v>
      </c>
      <c r="C390" s="172" t="s">
        <v>164</v>
      </c>
      <c r="D390" s="177">
        <v>1</v>
      </c>
      <c r="E390" s="177"/>
      <c r="F390" s="177"/>
      <c r="G390" s="177"/>
      <c r="H390" s="177"/>
    </row>
    <row r="391" spans="1:8" ht="23.25" x14ac:dyDescent="0.2">
      <c r="A391" s="172" t="s">
        <v>2128</v>
      </c>
      <c r="B391" s="190" t="s">
        <v>1681</v>
      </c>
      <c r="C391" s="175" t="s">
        <v>1</v>
      </c>
      <c r="D391" s="176"/>
      <c r="E391" s="176"/>
      <c r="F391" s="176"/>
      <c r="G391" s="176"/>
      <c r="H391" s="176"/>
    </row>
    <row r="392" spans="1:8" x14ac:dyDescent="0.2">
      <c r="A392" s="172" t="s">
        <v>2129</v>
      </c>
      <c r="B392" s="185" t="s">
        <v>1</v>
      </c>
      <c r="C392" s="172" t="s">
        <v>1</v>
      </c>
      <c r="D392" s="177"/>
      <c r="E392" s="177"/>
      <c r="F392" s="177"/>
      <c r="G392" s="177"/>
      <c r="H392" s="177"/>
    </row>
    <row r="393" spans="1:8" x14ac:dyDescent="0.2">
      <c r="A393" s="172" t="s">
        <v>2130</v>
      </c>
      <c r="B393" s="190" t="s">
        <v>1682</v>
      </c>
      <c r="C393" s="175" t="s">
        <v>1</v>
      </c>
      <c r="D393" s="176"/>
      <c r="E393" s="176"/>
      <c r="F393" s="176"/>
      <c r="G393" s="176"/>
      <c r="H393" s="176"/>
    </row>
    <row r="394" spans="1:8" x14ac:dyDescent="0.2">
      <c r="A394" s="172" t="s">
        <v>2131</v>
      </c>
      <c r="B394" s="187" t="s">
        <v>1683</v>
      </c>
      <c r="C394" s="188" t="s">
        <v>1</v>
      </c>
      <c r="D394" s="189"/>
      <c r="E394" s="189"/>
      <c r="F394" s="189"/>
      <c r="G394" s="189"/>
      <c r="H394" s="189"/>
    </row>
    <row r="395" spans="1:8" x14ac:dyDescent="0.2">
      <c r="A395" s="172" t="s">
        <v>2132</v>
      </c>
      <c r="B395" s="185" t="s">
        <v>1684</v>
      </c>
      <c r="C395" s="172" t="s">
        <v>646</v>
      </c>
      <c r="D395" s="177">
        <v>1</v>
      </c>
      <c r="E395" s="177"/>
      <c r="F395" s="177"/>
      <c r="G395" s="177"/>
      <c r="H395" s="177"/>
    </row>
    <row r="396" spans="1:8" x14ac:dyDescent="0.2">
      <c r="A396" s="172" t="s">
        <v>2133</v>
      </c>
      <c r="B396" s="185" t="s">
        <v>1685</v>
      </c>
      <c r="C396" s="172" t="s">
        <v>646</v>
      </c>
      <c r="D396" s="177">
        <v>1</v>
      </c>
      <c r="E396" s="177"/>
      <c r="F396" s="177"/>
      <c r="G396" s="177"/>
      <c r="H396" s="177"/>
    </row>
    <row r="397" spans="1:8" x14ac:dyDescent="0.2">
      <c r="A397" s="172" t="s">
        <v>2134</v>
      </c>
      <c r="B397" s="190" t="s">
        <v>1686</v>
      </c>
      <c r="C397" s="175" t="s">
        <v>1</v>
      </c>
      <c r="D397" s="176"/>
      <c r="E397" s="176"/>
      <c r="F397" s="176"/>
      <c r="G397" s="176"/>
      <c r="H397" s="176"/>
    </row>
    <row r="398" spans="1:8" x14ac:dyDescent="0.2">
      <c r="A398" s="172" t="s">
        <v>2135</v>
      </c>
      <c r="B398" s="185" t="s">
        <v>1687</v>
      </c>
      <c r="C398" s="172" t="s">
        <v>1</v>
      </c>
      <c r="D398" s="177"/>
      <c r="E398" s="177"/>
      <c r="F398" s="177"/>
      <c r="G398" s="177"/>
      <c r="H398" s="177"/>
    </row>
    <row r="399" spans="1:8" ht="14.25" x14ac:dyDescent="0.2">
      <c r="A399" s="172" t="s">
        <v>2136</v>
      </c>
      <c r="B399" s="186" t="s">
        <v>1688</v>
      </c>
      <c r="C399" s="180" t="s">
        <v>1</v>
      </c>
      <c r="D399" s="181"/>
      <c r="E399" s="181"/>
      <c r="F399" s="181"/>
      <c r="G399" s="181"/>
      <c r="H399" s="181"/>
    </row>
    <row r="400" spans="1:8" x14ac:dyDescent="0.2">
      <c r="A400" s="172"/>
      <c r="B400" s="185" t="s">
        <v>1</v>
      </c>
      <c r="C400" s="172" t="s">
        <v>1</v>
      </c>
      <c r="D400" s="177"/>
      <c r="E400" s="177"/>
      <c r="F400" s="177"/>
      <c r="G400" s="177"/>
      <c r="H400" s="177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C42B4-755E-4B8B-8E71-6AED30583A4A}">
  <dimension ref="A1:B32"/>
  <sheetViews>
    <sheetView workbookViewId="0">
      <selection activeCell="E21" sqref="E21"/>
    </sheetView>
  </sheetViews>
  <sheetFormatPr defaultRowHeight="12.75" x14ac:dyDescent="0.2"/>
  <cols>
    <col min="1" max="1" width="30" style="183" customWidth="1"/>
    <col min="2" max="2" width="71.1640625" style="183" bestFit="1" customWidth="1"/>
    <col min="3" max="256" width="9.33203125" style="174"/>
    <col min="257" max="257" width="30" style="174" customWidth="1"/>
    <col min="258" max="258" width="71.1640625" style="174" bestFit="1" customWidth="1"/>
    <col min="259" max="512" width="9.33203125" style="174"/>
    <col min="513" max="513" width="30" style="174" customWidth="1"/>
    <col min="514" max="514" width="71.1640625" style="174" bestFit="1" customWidth="1"/>
    <col min="515" max="768" width="9.33203125" style="174"/>
    <col min="769" max="769" width="30" style="174" customWidth="1"/>
    <col min="770" max="770" width="71.1640625" style="174" bestFit="1" customWidth="1"/>
    <col min="771" max="1024" width="9.33203125" style="174"/>
    <col min="1025" max="1025" width="30" style="174" customWidth="1"/>
    <col min="1026" max="1026" width="71.1640625" style="174" bestFit="1" customWidth="1"/>
    <col min="1027" max="1280" width="9.33203125" style="174"/>
    <col min="1281" max="1281" width="30" style="174" customWidth="1"/>
    <col min="1282" max="1282" width="71.1640625" style="174" bestFit="1" customWidth="1"/>
    <col min="1283" max="1536" width="9.33203125" style="174"/>
    <col min="1537" max="1537" width="30" style="174" customWidth="1"/>
    <col min="1538" max="1538" width="71.1640625" style="174" bestFit="1" customWidth="1"/>
    <col min="1539" max="1792" width="9.33203125" style="174"/>
    <col min="1793" max="1793" width="30" style="174" customWidth="1"/>
    <col min="1794" max="1794" width="71.1640625" style="174" bestFit="1" customWidth="1"/>
    <col min="1795" max="2048" width="9.33203125" style="174"/>
    <col min="2049" max="2049" width="30" style="174" customWidth="1"/>
    <col min="2050" max="2050" width="71.1640625" style="174" bestFit="1" customWidth="1"/>
    <col min="2051" max="2304" width="9.33203125" style="174"/>
    <col min="2305" max="2305" width="30" style="174" customWidth="1"/>
    <col min="2306" max="2306" width="71.1640625" style="174" bestFit="1" customWidth="1"/>
    <col min="2307" max="2560" width="9.33203125" style="174"/>
    <col min="2561" max="2561" width="30" style="174" customWidth="1"/>
    <col min="2562" max="2562" width="71.1640625" style="174" bestFit="1" customWidth="1"/>
    <col min="2563" max="2816" width="9.33203125" style="174"/>
    <col min="2817" max="2817" width="30" style="174" customWidth="1"/>
    <col min="2818" max="2818" width="71.1640625" style="174" bestFit="1" customWidth="1"/>
    <col min="2819" max="3072" width="9.33203125" style="174"/>
    <col min="3073" max="3073" width="30" style="174" customWidth="1"/>
    <col min="3074" max="3074" width="71.1640625" style="174" bestFit="1" customWidth="1"/>
    <col min="3075" max="3328" width="9.33203125" style="174"/>
    <col min="3329" max="3329" width="30" style="174" customWidth="1"/>
    <col min="3330" max="3330" width="71.1640625" style="174" bestFit="1" customWidth="1"/>
    <col min="3331" max="3584" width="9.33203125" style="174"/>
    <col min="3585" max="3585" width="30" style="174" customWidth="1"/>
    <col min="3586" max="3586" width="71.1640625" style="174" bestFit="1" customWidth="1"/>
    <col min="3587" max="3840" width="9.33203125" style="174"/>
    <col min="3841" max="3841" width="30" style="174" customWidth="1"/>
    <col min="3842" max="3842" width="71.1640625" style="174" bestFit="1" customWidth="1"/>
    <col min="3843" max="4096" width="9.33203125" style="174"/>
    <col min="4097" max="4097" width="30" style="174" customWidth="1"/>
    <col min="4098" max="4098" width="71.1640625" style="174" bestFit="1" customWidth="1"/>
    <col min="4099" max="4352" width="9.33203125" style="174"/>
    <col min="4353" max="4353" width="30" style="174" customWidth="1"/>
    <col min="4354" max="4354" width="71.1640625" style="174" bestFit="1" customWidth="1"/>
    <col min="4355" max="4608" width="9.33203125" style="174"/>
    <col min="4609" max="4609" width="30" style="174" customWidth="1"/>
    <col min="4610" max="4610" width="71.1640625" style="174" bestFit="1" customWidth="1"/>
    <col min="4611" max="4864" width="9.33203125" style="174"/>
    <col min="4865" max="4865" width="30" style="174" customWidth="1"/>
    <col min="4866" max="4866" width="71.1640625" style="174" bestFit="1" customWidth="1"/>
    <col min="4867" max="5120" width="9.33203125" style="174"/>
    <col min="5121" max="5121" width="30" style="174" customWidth="1"/>
    <col min="5122" max="5122" width="71.1640625" style="174" bestFit="1" customWidth="1"/>
    <col min="5123" max="5376" width="9.33203125" style="174"/>
    <col min="5377" max="5377" width="30" style="174" customWidth="1"/>
    <col min="5378" max="5378" width="71.1640625" style="174" bestFit="1" customWidth="1"/>
    <col min="5379" max="5632" width="9.33203125" style="174"/>
    <col min="5633" max="5633" width="30" style="174" customWidth="1"/>
    <col min="5634" max="5634" width="71.1640625" style="174" bestFit="1" customWidth="1"/>
    <col min="5635" max="5888" width="9.33203125" style="174"/>
    <col min="5889" max="5889" width="30" style="174" customWidth="1"/>
    <col min="5890" max="5890" width="71.1640625" style="174" bestFit="1" customWidth="1"/>
    <col min="5891" max="6144" width="9.33203125" style="174"/>
    <col min="6145" max="6145" width="30" style="174" customWidth="1"/>
    <col min="6146" max="6146" width="71.1640625" style="174" bestFit="1" customWidth="1"/>
    <col min="6147" max="6400" width="9.33203125" style="174"/>
    <col min="6401" max="6401" width="30" style="174" customWidth="1"/>
    <col min="6402" max="6402" width="71.1640625" style="174" bestFit="1" customWidth="1"/>
    <col min="6403" max="6656" width="9.33203125" style="174"/>
    <col min="6657" max="6657" width="30" style="174" customWidth="1"/>
    <col min="6658" max="6658" width="71.1640625" style="174" bestFit="1" customWidth="1"/>
    <col min="6659" max="6912" width="9.33203125" style="174"/>
    <col min="6913" max="6913" width="30" style="174" customWidth="1"/>
    <col min="6914" max="6914" width="71.1640625" style="174" bestFit="1" customWidth="1"/>
    <col min="6915" max="7168" width="9.33203125" style="174"/>
    <col min="7169" max="7169" width="30" style="174" customWidth="1"/>
    <col min="7170" max="7170" width="71.1640625" style="174" bestFit="1" customWidth="1"/>
    <col min="7171" max="7424" width="9.33203125" style="174"/>
    <col min="7425" max="7425" width="30" style="174" customWidth="1"/>
    <col min="7426" max="7426" width="71.1640625" style="174" bestFit="1" customWidth="1"/>
    <col min="7427" max="7680" width="9.33203125" style="174"/>
    <col min="7681" max="7681" width="30" style="174" customWidth="1"/>
    <col min="7682" max="7682" width="71.1640625" style="174" bestFit="1" customWidth="1"/>
    <col min="7683" max="7936" width="9.33203125" style="174"/>
    <col min="7937" max="7937" width="30" style="174" customWidth="1"/>
    <col min="7938" max="7938" width="71.1640625" style="174" bestFit="1" customWidth="1"/>
    <col min="7939" max="8192" width="9.33203125" style="174"/>
    <col min="8193" max="8193" width="30" style="174" customWidth="1"/>
    <col min="8194" max="8194" width="71.1640625" style="174" bestFit="1" customWidth="1"/>
    <col min="8195" max="8448" width="9.33203125" style="174"/>
    <col min="8449" max="8449" width="30" style="174" customWidth="1"/>
    <col min="8450" max="8450" width="71.1640625" style="174" bestFit="1" customWidth="1"/>
    <col min="8451" max="8704" width="9.33203125" style="174"/>
    <col min="8705" max="8705" width="30" style="174" customWidth="1"/>
    <col min="8706" max="8706" width="71.1640625" style="174" bestFit="1" customWidth="1"/>
    <col min="8707" max="8960" width="9.33203125" style="174"/>
    <col min="8961" max="8961" width="30" style="174" customWidth="1"/>
    <col min="8962" max="8962" width="71.1640625" style="174" bestFit="1" customWidth="1"/>
    <col min="8963" max="9216" width="9.33203125" style="174"/>
    <col min="9217" max="9217" width="30" style="174" customWidth="1"/>
    <col min="9218" max="9218" width="71.1640625" style="174" bestFit="1" customWidth="1"/>
    <col min="9219" max="9472" width="9.33203125" style="174"/>
    <col min="9473" max="9473" width="30" style="174" customWidth="1"/>
    <col min="9474" max="9474" width="71.1640625" style="174" bestFit="1" customWidth="1"/>
    <col min="9475" max="9728" width="9.33203125" style="174"/>
    <col min="9729" max="9729" width="30" style="174" customWidth="1"/>
    <col min="9730" max="9730" width="71.1640625" style="174" bestFit="1" customWidth="1"/>
    <col min="9731" max="9984" width="9.33203125" style="174"/>
    <col min="9985" max="9985" width="30" style="174" customWidth="1"/>
    <col min="9986" max="9986" width="71.1640625" style="174" bestFit="1" customWidth="1"/>
    <col min="9987" max="10240" width="9.33203125" style="174"/>
    <col min="10241" max="10241" width="30" style="174" customWidth="1"/>
    <col min="10242" max="10242" width="71.1640625" style="174" bestFit="1" customWidth="1"/>
    <col min="10243" max="10496" width="9.33203125" style="174"/>
    <col min="10497" max="10497" width="30" style="174" customWidth="1"/>
    <col min="10498" max="10498" width="71.1640625" style="174" bestFit="1" customWidth="1"/>
    <col min="10499" max="10752" width="9.33203125" style="174"/>
    <col min="10753" max="10753" width="30" style="174" customWidth="1"/>
    <col min="10754" max="10754" width="71.1640625" style="174" bestFit="1" customWidth="1"/>
    <col min="10755" max="11008" width="9.33203125" style="174"/>
    <col min="11009" max="11009" width="30" style="174" customWidth="1"/>
    <col min="11010" max="11010" width="71.1640625" style="174" bestFit="1" customWidth="1"/>
    <col min="11011" max="11264" width="9.33203125" style="174"/>
    <col min="11265" max="11265" width="30" style="174" customWidth="1"/>
    <col min="11266" max="11266" width="71.1640625" style="174" bestFit="1" customWidth="1"/>
    <col min="11267" max="11520" width="9.33203125" style="174"/>
    <col min="11521" max="11521" width="30" style="174" customWidth="1"/>
    <col min="11522" max="11522" width="71.1640625" style="174" bestFit="1" customWidth="1"/>
    <col min="11523" max="11776" width="9.33203125" style="174"/>
    <col min="11777" max="11777" width="30" style="174" customWidth="1"/>
    <col min="11778" max="11778" width="71.1640625" style="174" bestFit="1" customWidth="1"/>
    <col min="11779" max="12032" width="9.33203125" style="174"/>
    <col min="12033" max="12033" width="30" style="174" customWidth="1"/>
    <col min="12034" max="12034" width="71.1640625" style="174" bestFit="1" customWidth="1"/>
    <col min="12035" max="12288" width="9.33203125" style="174"/>
    <col min="12289" max="12289" width="30" style="174" customWidth="1"/>
    <col min="12290" max="12290" width="71.1640625" style="174" bestFit="1" customWidth="1"/>
    <col min="12291" max="12544" width="9.33203125" style="174"/>
    <col min="12545" max="12545" width="30" style="174" customWidth="1"/>
    <col min="12546" max="12546" width="71.1640625" style="174" bestFit="1" customWidth="1"/>
    <col min="12547" max="12800" width="9.33203125" style="174"/>
    <col min="12801" max="12801" width="30" style="174" customWidth="1"/>
    <col min="12802" max="12802" width="71.1640625" style="174" bestFit="1" customWidth="1"/>
    <col min="12803" max="13056" width="9.33203125" style="174"/>
    <col min="13057" max="13057" width="30" style="174" customWidth="1"/>
    <col min="13058" max="13058" width="71.1640625" style="174" bestFit="1" customWidth="1"/>
    <col min="13059" max="13312" width="9.33203125" style="174"/>
    <col min="13313" max="13313" width="30" style="174" customWidth="1"/>
    <col min="13314" max="13314" width="71.1640625" style="174" bestFit="1" customWidth="1"/>
    <col min="13315" max="13568" width="9.33203125" style="174"/>
    <col min="13569" max="13569" width="30" style="174" customWidth="1"/>
    <col min="13570" max="13570" width="71.1640625" style="174" bestFit="1" customWidth="1"/>
    <col min="13571" max="13824" width="9.33203125" style="174"/>
    <col min="13825" max="13825" width="30" style="174" customWidth="1"/>
    <col min="13826" max="13826" width="71.1640625" style="174" bestFit="1" customWidth="1"/>
    <col min="13827" max="14080" width="9.33203125" style="174"/>
    <col min="14081" max="14081" width="30" style="174" customWidth="1"/>
    <col min="14082" max="14082" width="71.1640625" style="174" bestFit="1" customWidth="1"/>
    <col min="14083" max="14336" width="9.33203125" style="174"/>
    <col min="14337" max="14337" width="30" style="174" customWidth="1"/>
    <col min="14338" max="14338" width="71.1640625" style="174" bestFit="1" customWidth="1"/>
    <col min="14339" max="14592" width="9.33203125" style="174"/>
    <col min="14593" max="14593" width="30" style="174" customWidth="1"/>
    <col min="14594" max="14594" width="71.1640625" style="174" bestFit="1" customWidth="1"/>
    <col min="14595" max="14848" width="9.33203125" style="174"/>
    <col min="14849" max="14849" width="30" style="174" customWidth="1"/>
    <col min="14850" max="14850" width="71.1640625" style="174" bestFit="1" customWidth="1"/>
    <col min="14851" max="15104" width="9.33203125" style="174"/>
    <col min="15105" max="15105" width="30" style="174" customWidth="1"/>
    <col min="15106" max="15106" width="71.1640625" style="174" bestFit="1" customWidth="1"/>
    <col min="15107" max="15360" width="9.33203125" style="174"/>
    <col min="15361" max="15361" width="30" style="174" customWidth="1"/>
    <col min="15362" max="15362" width="71.1640625" style="174" bestFit="1" customWidth="1"/>
    <col min="15363" max="15616" width="9.33203125" style="174"/>
    <col min="15617" max="15617" width="30" style="174" customWidth="1"/>
    <col min="15618" max="15618" width="71.1640625" style="174" bestFit="1" customWidth="1"/>
    <col min="15619" max="15872" width="9.33203125" style="174"/>
    <col min="15873" max="15873" width="30" style="174" customWidth="1"/>
    <col min="15874" max="15874" width="71.1640625" style="174" bestFit="1" customWidth="1"/>
    <col min="15875" max="16128" width="9.33203125" style="174"/>
    <col min="16129" max="16129" width="30" style="174" customWidth="1"/>
    <col min="16130" max="16130" width="71.1640625" style="174" bestFit="1" customWidth="1"/>
    <col min="16131" max="16384" width="9.33203125" style="174"/>
  </cols>
  <sheetData>
    <row r="1" spans="1:2" x14ac:dyDescent="0.2">
      <c r="A1" s="172" t="s">
        <v>1400</v>
      </c>
      <c r="B1" s="172" t="s">
        <v>1689</v>
      </c>
    </row>
    <row r="2" spans="1:2" ht="14.25" x14ac:dyDescent="0.2">
      <c r="A2" s="172" t="s">
        <v>1690</v>
      </c>
      <c r="B2" s="180" t="s">
        <v>1691</v>
      </c>
    </row>
    <row r="3" spans="1:2" ht="23.25" x14ac:dyDescent="0.2">
      <c r="A3" s="172" t="s">
        <v>1692</v>
      </c>
      <c r="B3" s="190" t="s">
        <v>1693</v>
      </c>
    </row>
    <row r="4" spans="1:2" ht="23.25" x14ac:dyDescent="0.2">
      <c r="A4" s="172" t="s">
        <v>1694</v>
      </c>
      <c r="B4" s="190" t="s">
        <v>2137</v>
      </c>
    </row>
    <row r="5" spans="1:2" x14ac:dyDescent="0.2">
      <c r="A5" s="172" t="s">
        <v>1695</v>
      </c>
      <c r="B5" s="175" t="s">
        <v>1696</v>
      </c>
    </row>
    <row r="6" spans="1:2" x14ac:dyDescent="0.2">
      <c r="A6" s="172" t="s">
        <v>1697</v>
      </c>
      <c r="B6" s="175" t="s">
        <v>1698</v>
      </c>
    </row>
    <row r="7" spans="1:2" x14ac:dyDescent="0.2">
      <c r="A7" s="172" t="s">
        <v>1699</v>
      </c>
      <c r="B7" s="175" t="s">
        <v>1700</v>
      </c>
    </row>
    <row r="8" spans="1:2" x14ac:dyDescent="0.2">
      <c r="A8" s="172" t="s">
        <v>1701</v>
      </c>
      <c r="B8" s="175" t="s">
        <v>1</v>
      </c>
    </row>
    <row r="9" spans="1:2" x14ac:dyDescent="0.2">
      <c r="A9" s="172" t="s">
        <v>1702</v>
      </c>
      <c r="B9" s="175" t="s">
        <v>1703</v>
      </c>
    </row>
    <row r="10" spans="1:2" x14ac:dyDescent="0.2">
      <c r="A10" s="172" t="s">
        <v>1704</v>
      </c>
      <c r="B10" s="175" t="s">
        <v>1705</v>
      </c>
    </row>
    <row r="11" spans="1:2" x14ac:dyDescent="0.2">
      <c r="A11" s="172" t="s">
        <v>1706</v>
      </c>
      <c r="B11" s="175" t="s">
        <v>1</v>
      </c>
    </row>
    <row r="12" spans="1:2" x14ac:dyDescent="0.2">
      <c r="A12" s="172" t="s">
        <v>43</v>
      </c>
      <c r="B12" s="175" t="s">
        <v>1</v>
      </c>
    </row>
    <row r="13" spans="1:2" x14ac:dyDescent="0.2">
      <c r="A13" s="172" t="s">
        <v>1707</v>
      </c>
      <c r="B13" s="175" t="s">
        <v>1</v>
      </c>
    </row>
    <row r="14" spans="1:2" x14ac:dyDescent="0.2">
      <c r="A14" s="172" t="s">
        <v>1708</v>
      </c>
      <c r="B14" s="175" t="s">
        <v>1709</v>
      </c>
    </row>
    <row r="15" spans="1:2" x14ac:dyDescent="0.2">
      <c r="A15" s="172" t="s">
        <v>1</v>
      </c>
      <c r="B15" s="172" t="s">
        <v>1</v>
      </c>
    </row>
    <row r="16" spans="1:2" x14ac:dyDescent="0.2">
      <c r="A16" s="172" t="s">
        <v>1710</v>
      </c>
      <c r="B16" s="178" t="s">
        <v>1711</v>
      </c>
    </row>
    <row r="17" spans="1:2" x14ac:dyDescent="0.2">
      <c r="A17" s="172" t="s">
        <v>1712</v>
      </c>
      <c r="B17" s="178" t="s">
        <v>1713</v>
      </c>
    </row>
    <row r="18" spans="1:2" x14ac:dyDescent="0.2">
      <c r="A18" s="172" t="s">
        <v>1714</v>
      </c>
      <c r="B18" s="178" t="s">
        <v>1715</v>
      </c>
    </row>
    <row r="19" spans="1:2" x14ac:dyDescent="0.2">
      <c r="A19" s="172" t="s">
        <v>1716</v>
      </c>
      <c r="B19" s="178" t="s">
        <v>1717</v>
      </c>
    </row>
    <row r="20" spans="1:2" x14ac:dyDescent="0.2">
      <c r="A20" s="172" t="s">
        <v>1718</v>
      </c>
      <c r="B20" s="178" t="s">
        <v>1717</v>
      </c>
    </row>
    <row r="21" spans="1:2" x14ac:dyDescent="0.2">
      <c r="A21" s="172" t="s">
        <v>1719</v>
      </c>
      <c r="B21" s="178" t="s">
        <v>1717</v>
      </c>
    </row>
    <row r="22" spans="1:2" x14ac:dyDescent="0.2">
      <c r="A22" s="172" t="s">
        <v>1720</v>
      </c>
      <c r="B22" s="178" t="s">
        <v>1717</v>
      </c>
    </row>
    <row r="23" spans="1:2" x14ac:dyDescent="0.2">
      <c r="A23" s="172" t="s">
        <v>1721</v>
      </c>
      <c r="B23" s="178" t="s">
        <v>1717</v>
      </c>
    </row>
    <row r="24" spans="1:2" x14ac:dyDescent="0.2">
      <c r="A24" s="172" t="s">
        <v>1722</v>
      </c>
      <c r="B24" s="178" t="s">
        <v>1717</v>
      </c>
    </row>
    <row r="25" spans="1:2" x14ac:dyDescent="0.2">
      <c r="A25" s="172" t="s">
        <v>1723</v>
      </c>
      <c r="B25" s="178" t="s">
        <v>1717</v>
      </c>
    </row>
    <row r="26" spans="1:2" x14ac:dyDescent="0.2">
      <c r="A26" s="172" t="s">
        <v>1724</v>
      </c>
      <c r="B26" s="178" t="s">
        <v>1725</v>
      </c>
    </row>
    <row r="27" spans="1:2" x14ac:dyDescent="0.2">
      <c r="A27" s="172" t="s">
        <v>1726</v>
      </c>
      <c r="B27" s="178" t="s">
        <v>1717</v>
      </c>
    </row>
    <row r="28" spans="1:2" x14ac:dyDescent="0.2">
      <c r="A28" s="172" t="s">
        <v>1727</v>
      </c>
      <c r="B28" s="178" t="s">
        <v>1717</v>
      </c>
    </row>
    <row r="29" spans="1:2" x14ac:dyDescent="0.2">
      <c r="A29" s="172" t="s">
        <v>1728</v>
      </c>
      <c r="B29" s="178" t="s">
        <v>1717</v>
      </c>
    </row>
    <row r="30" spans="1:2" x14ac:dyDescent="0.2">
      <c r="A30" s="172" t="s">
        <v>1729</v>
      </c>
      <c r="B30" s="178" t="s">
        <v>1717</v>
      </c>
    </row>
    <row r="31" spans="1:2" ht="21.75" x14ac:dyDescent="0.2">
      <c r="A31" s="185" t="s">
        <v>1730</v>
      </c>
      <c r="B31" s="178" t="s">
        <v>7</v>
      </c>
    </row>
    <row r="32" spans="1:2" x14ac:dyDescent="0.2">
      <c r="A32" s="172" t="s">
        <v>1731</v>
      </c>
      <c r="B32" s="178" t="s">
        <v>8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12</vt:i4>
      </vt:variant>
    </vt:vector>
  </HeadingPairs>
  <TitlesOfParts>
    <vt:vector size="21" baseType="lpstr">
      <vt:lpstr>Rekapitulace stavby</vt:lpstr>
      <vt:lpstr>D 1 - Plynová odběrná zař...</vt:lpstr>
      <vt:lpstr>D 2.1 - Zdroj tepla - tec...</vt:lpstr>
      <vt:lpstr>D 2.2 - Zdroj tepla - sta...</vt:lpstr>
      <vt:lpstr>D 4 - Budova - optimaliza...</vt:lpstr>
      <vt:lpstr>D 3 - MaR, elektroinstalace</vt:lpstr>
      <vt:lpstr>Rekapitulace</vt:lpstr>
      <vt:lpstr>Rozpočet</vt:lpstr>
      <vt:lpstr>Parametry</vt:lpstr>
      <vt:lpstr>'D 1 - Plynová odběrná zař...'!Názvy_tisku</vt:lpstr>
      <vt:lpstr>'D 2.1 - Zdroj tepla - tec...'!Názvy_tisku</vt:lpstr>
      <vt:lpstr>'D 2.2 - Zdroj tepla - sta...'!Názvy_tisku</vt:lpstr>
      <vt:lpstr>'D 3 - MaR, elektroinstalace'!Názvy_tisku</vt:lpstr>
      <vt:lpstr>'D 4 - Budova - optimaliza...'!Názvy_tisku</vt:lpstr>
      <vt:lpstr>'Rekapitulace stavby'!Názvy_tisku</vt:lpstr>
      <vt:lpstr>'D 1 - Plynová odběrná zař...'!Oblast_tisku</vt:lpstr>
      <vt:lpstr>'D 2.1 - Zdroj tepla - tec...'!Oblast_tisku</vt:lpstr>
      <vt:lpstr>'D 2.2 - Zdroj tepla - sta...'!Oblast_tisku</vt:lpstr>
      <vt:lpstr>'D 3 - MaR, elektroinstalace'!Oblast_tisku</vt:lpstr>
      <vt:lpstr>'D 4 - Budova - optimaliza...'!Oblast_tisku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Bedřich Doleček - E S L, a.s.</dc:creator>
  <cp:lastModifiedBy>Zdeněk Prokeš</cp:lastModifiedBy>
  <cp:lastPrinted>2021-11-29T17:49:36Z</cp:lastPrinted>
  <dcterms:created xsi:type="dcterms:W3CDTF">2021-11-29T10:50:01Z</dcterms:created>
  <dcterms:modified xsi:type="dcterms:W3CDTF">2021-11-30T18:16:16Z</dcterms:modified>
</cp:coreProperties>
</file>